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0" yWindow="1905" windowWidth="19440" windowHeight="11340" activeTab="0"/>
  </bookViews>
  <sheets>
    <sheet name="HMG 2017" sheetId="1" r:id="rId1"/>
    <sheet name="List1" sheetId="2" r:id="rId2"/>
  </sheets>
  <definedNames>
    <definedName name="_xlnm._FilterDatabase" localSheetId="0" hidden="1">'HMG 2017'!$A$6:$AE$27</definedName>
    <definedName name="_Ref363218695" localSheetId="0">'HMG 2017'!#REF!</definedName>
  </definedNames>
  <calcPr fullCalcOnLoad="1"/>
</workbook>
</file>

<file path=xl/sharedStrings.xml><?xml version="1.0" encoding="utf-8"?>
<sst xmlns="http://schemas.openxmlformats.org/spreadsheetml/2006/main" count="531" uniqueCount="173">
  <si>
    <t xml:space="preserve">Identifikace výzvy </t>
  </si>
  <si>
    <t>Základní plánované údaje o výzvě</t>
  </si>
  <si>
    <t>Číslo výzvy</t>
  </si>
  <si>
    <t>Název výzvy</t>
  </si>
  <si>
    <t>Prioritní osa / priorita Unie</t>
  </si>
  <si>
    <t>Investiční priorita / prioritní oblast / specifický cíl (ENRF)</t>
  </si>
  <si>
    <t>Specifický cíl</t>
  </si>
  <si>
    <t>Opatření</t>
  </si>
  <si>
    <t>Podopatření / Záměr</t>
  </si>
  <si>
    <t>Operace</t>
  </si>
  <si>
    <t>Model hodnocení</t>
  </si>
  <si>
    <t>Plánované datum vyhlášení výzvy</t>
  </si>
  <si>
    <t>Plánované datum zahájení  příjmu žádostí o podporu</t>
  </si>
  <si>
    <t>Plánované datum ukončení příjmu předběžných žádostí o podporu</t>
  </si>
  <si>
    <t xml:space="preserve">Plánované datum ukončení příjmu žádostí o podporu </t>
  </si>
  <si>
    <t>a</t>
  </si>
  <si>
    <t>b</t>
  </si>
  <si>
    <t>c</t>
  </si>
  <si>
    <t>d</t>
  </si>
  <si>
    <t>e</t>
  </si>
  <si>
    <t>f</t>
  </si>
  <si>
    <t>g</t>
  </si>
  <si>
    <t>h</t>
  </si>
  <si>
    <t>i</t>
  </si>
  <si>
    <t>j</t>
  </si>
  <si>
    <t>k</t>
  </si>
  <si>
    <t>l</t>
  </si>
  <si>
    <t>m</t>
  </si>
  <si>
    <t>n</t>
  </si>
  <si>
    <t>o</t>
  </si>
  <si>
    <t>p</t>
  </si>
  <si>
    <t>q</t>
  </si>
  <si>
    <t>Zacílení výzvy</t>
  </si>
  <si>
    <t>Podporované aktivity</t>
  </si>
  <si>
    <t>Cílové skupiny</t>
  </si>
  <si>
    <t>Typy příjemců</t>
  </si>
  <si>
    <t>r</t>
  </si>
  <si>
    <t>Synergie a komplementarita výzvy</t>
  </si>
  <si>
    <t>Komplementarita plánované výzvy</t>
  </si>
  <si>
    <t>Synergie plánované výzvy</t>
  </si>
  <si>
    <t>Popis synergie</t>
  </si>
  <si>
    <t>Identifikace a název vazby</t>
  </si>
  <si>
    <t>Program</t>
  </si>
  <si>
    <t>Číslo zrcadlové synergické výzvy</t>
  </si>
  <si>
    <t>Název zrcadlové synergické výzvy</t>
  </si>
  <si>
    <t>s</t>
  </si>
  <si>
    <t>u</t>
  </si>
  <si>
    <t>w</t>
  </si>
  <si>
    <t>x</t>
  </si>
  <si>
    <t>y</t>
  </si>
  <si>
    <t>z</t>
  </si>
  <si>
    <t>Území
(místo dopadu)</t>
  </si>
  <si>
    <t>Výzvy z hlediska posloupnosti synergické vazby</t>
  </si>
  <si>
    <t>v</t>
  </si>
  <si>
    <t>j - l</t>
  </si>
  <si>
    <t>a - h</t>
  </si>
  <si>
    <t>t</t>
  </si>
  <si>
    <t>s - t</t>
  </si>
  <si>
    <t>w - z</t>
  </si>
  <si>
    <t>Alokace plánové výzvy (podpora)</t>
  </si>
  <si>
    <t>Řídící orgán vyplní druh výzvy: kolová nebo průběžná.</t>
  </si>
  <si>
    <t xml:space="preserve">Řídící orgán doplní model hodnocení: jednokolový nebo dvoukolový. </t>
  </si>
  <si>
    <t>n-q</t>
  </si>
  <si>
    <t>Řídící orgán doplní minimálně měsíc a rok k jednotlivým datovým položkám. Na zvážení řídícího orgánu je možné doplnit konkrétní den.</t>
  </si>
  <si>
    <t>Řídící orgán doplní: ANO nebo NE.</t>
  </si>
  <si>
    <t>Poznámky k vyplnění jednotlivých polí:</t>
  </si>
  <si>
    <t>Řídící orgán vyplňuje podle relevantnosti jednotlivých úrovní pro jednotlivé programy spolufinancované z ESI fondů. U nerelevantních polí uvede N/R.</t>
  </si>
  <si>
    <t>Řídící orgán doplní alokaci (podporu) v CZK se zaokrouhlením na celá čísla.</t>
  </si>
  <si>
    <t>Řídící orgán popíše zacílení výzvy - textové pole. U nerelevantních polí uvede N/R - to znamená, že výzva nebude zacílena a bude podporováno vše, co je uvedeno v programovém dokumentu.</t>
  </si>
  <si>
    <t>Řídící orgán vyplňuje pouze u relevantních výzev, tj. pouze výzev s dvoukolovým hodnocením. U nerelevantních polí uvede N/R.</t>
  </si>
  <si>
    <t>Řídící orgán vyplní, zda jde o výzvu počáteční nebo navazující, v případě, že u sloupce "t" doplnil ANO. Pokud doplnil NE, uvede N/R.</t>
  </si>
  <si>
    <t>Řídící orgán popíše synergii v případě, že u sloupce "t" doplnil ANO. Pokud doplnil NE, uvede N/R.</t>
  </si>
  <si>
    <t>Řídící orgán vyplní v případě, že u sloupce "t" doplnil ANO. Pokud doplnil NE, uvede N/R.</t>
  </si>
  <si>
    <t>N/R</t>
  </si>
  <si>
    <t>průběžná</t>
  </si>
  <si>
    <t>jednokolový</t>
  </si>
  <si>
    <t>Ano</t>
  </si>
  <si>
    <t>Ne</t>
  </si>
  <si>
    <t>Při přepočtu byl použit kurz 27,5  Kč za  1 EUR</t>
  </si>
  <si>
    <t>Celková alokace (CZK)</t>
  </si>
  <si>
    <t>Z toho příspěvek Unie (CZK)</t>
  </si>
  <si>
    <t>Z toho národní spolufinancování (CZK)</t>
  </si>
  <si>
    <t>kolová</t>
  </si>
  <si>
    <t>NR</t>
  </si>
  <si>
    <t>IP 10</t>
  </si>
  <si>
    <t>2.4 Zvýšení kvality a dostupnosti infrastruktury pro vzdělávání a celoživotní učení</t>
  </si>
  <si>
    <t>IP 9a</t>
  </si>
  <si>
    <t>2.2 Vznik nových a rozvoj existujících podnikatelských aktivit v oblasti sociálního podnikání</t>
  </si>
  <si>
    <t>IP 4c</t>
  </si>
  <si>
    <t>2.5 Snížení energetické náročnosti v sektoru bydlení</t>
  </si>
  <si>
    <t>Sociální podnikání v obcích s rozšířenou působností, na jejichž území se nenachází sociálně vyloučená lokalita</t>
  </si>
  <si>
    <t>OP Z, OP PPR</t>
  </si>
  <si>
    <t>Sociální podnikání v obcích s rozšířenou působností, na jejichž území se nachází sociálně vyloučená lokalita</t>
  </si>
  <si>
    <t>Území celé ČR mimo hl. m. Prahy</t>
  </si>
  <si>
    <t>Energeticky úsporná opatření na obálce budovy, výměna nebo instalace nových zdrojů tepla</t>
  </si>
  <si>
    <t>Majitelé a obyvatelé bytových domů, obyvatelé obcí a měst</t>
  </si>
  <si>
    <t>ANO</t>
  </si>
  <si>
    <t>NE</t>
  </si>
  <si>
    <t>NZÚ</t>
  </si>
  <si>
    <t>2.1 Zvýšení kvality a dostupnosti služeb vedoucí k sociální inkluzi</t>
  </si>
  <si>
    <t>OP VVV, OPZ</t>
  </si>
  <si>
    <t>Osoby sociálně vyloučené či ohrožené sociálním vyloučením, osoby se zdravotním postižením</t>
  </si>
  <si>
    <t>Nestátní neziskové organizace, OSS, PO OSS, kraje, organizace zřizované nebo zakládané kraji, obce, organizace zřizované nebo zakládané obcemi, dobrovolné svazky obcí, organizace zřizované nebo zakládané dobrovolnými svazky obcí, církve, církevní organizace</t>
  </si>
  <si>
    <t>Pořízení bytů, bytových domů, nebytových prostor a jejich adaptace pro potřeby sociálního bydlení a pořízení nezbytného základního vybavení</t>
  </si>
  <si>
    <t>Osoby v bytové nouzi</t>
  </si>
  <si>
    <t>Obce, NNO, církve, církevní organizace</t>
  </si>
  <si>
    <t>OP VVV, OP Z</t>
  </si>
  <si>
    <r>
      <t>Druh výzvy</t>
    </r>
    <r>
      <rPr>
        <b/>
        <vertAlign val="superscript"/>
        <sz val="10"/>
        <rFont val="Arial"/>
        <family val="2"/>
      </rPr>
      <t xml:space="preserve"> </t>
    </r>
  </si>
  <si>
    <t>OSVČ, obchodní korporace, NNO, církve, církevní organizace</t>
  </si>
  <si>
    <t>Polyfunkční komunitní centra</t>
  </si>
  <si>
    <t>IP2c</t>
  </si>
  <si>
    <t>3.2 Zvyšování efektivity a transparentnosti veřejné správy prostřednictvím rozvoje využití a kvality systémů IKT</t>
  </si>
  <si>
    <t>OP Z</t>
  </si>
  <si>
    <t>eGovernment II.</t>
  </si>
  <si>
    <t>Děti do 3 let, děti v předškolním vzdělávání, osoby sociálně vyloučené či ohrožené sociálním vyloučením osoby se speciálními vzdělávacími potřebami, pedagogičtí pracovníci, pracovníci a dobrovolní pracovníci organizací působících v oblasti vzdělávání nebo asistenčních služeb a v oblasti neformálního a zájmového vzdělávání dětí a mládeže</t>
  </si>
  <si>
    <t>Zařízení péče o děti do 3 let, školy a školská zařízení v oblasti předškolního vzdělávání,         kraje, organizace zřizované nebo zakládané kraji,                            obce,                                           organizace zřizované nebo zakládané obcemi,                  nestátní neziskové organizace</t>
  </si>
  <si>
    <t>OP VVV, OP PPR, OP Z</t>
  </si>
  <si>
    <t>Zařízení péče o děti do 3 let, školy a školská zařízení v oblasti předškolního vzdělávání, další subjekty podílející se na realizaci vzdělávacích aktivit, kraje, organizace zřizované nebo zakládané kraji, obce,                                           organizace zřizované nebo zakládané obcemi, nestátní neziskové organizace</t>
  </si>
  <si>
    <t>Sociální bydlení II.</t>
  </si>
  <si>
    <t>Sociální bydlení (SVL) II.</t>
  </si>
  <si>
    <t>Rozvoj sociálních služeb II.</t>
  </si>
  <si>
    <t>Rozvoj sociálních služeb (SVL) II.</t>
  </si>
  <si>
    <t>Komunitní centra II.</t>
  </si>
  <si>
    <t>Komunitní centra (SVL) II.</t>
  </si>
  <si>
    <t>Infrastruktura pro zájmové, neformální a celoživotní vzdělávání II.</t>
  </si>
  <si>
    <t>Infrastruktura pro zájmové, neformální a celoživotní vzdělávání (SVL) II.</t>
  </si>
  <si>
    <t>Infrastruktura základních škol II.</t>
  </si>
  <si>
    <t>Infrastruktura základních škol (SVL) II.</t>
  </si>
  <si>
    <t>Infrastruktura pro předškolní vzdělávání II.</t>
  </si>
  <si>
    <t>Zateplování II.</t>
  </si>
  <si>
    <t>eProcurement; zpřístupnění obsahu, transparentnost, opendata; prostorová data a služby</t>
  </si>
  <si>
    <t>Občané, podnikatelé, zaměstnanci ve veřejné správě</t>
  </si>
  <si>
    <t>Území celé ČR vč. hl. m. Prahy</t>
  </si>
  <si>
    <t>Organizační složky státu,  příspěvkové organizace organizačních složek státu,    státní organizace,                 kraje, organizace zřizované nebo zakládané kraji,                    obce, organizace zřizované nebo zakládané obcemi,                   státní podniky</t>
  </si>
  <si>
    <t>Infrastruktura středních škol a vyšších odborných škol II.</t>
  </si>
  <si>
    <t>Infrastruktura středních škol a vyšších odborných škol (SVL) II.</t>
  </si>
  <si>
    <t>IP 9d</t>
  </si>
  <si>
    <t xml:space="preserve">Venkovské oblasti se schválenou SCLLD, tvořené správními územími obcí s méně než 25 000, obyvateli. Velkost MAS nebude mneší než 10 000 obyvatel a nepřekročí hranici 100 000 obyvatel. </t>
  </si>
  <si>
    <t xml:space="preserve">OP VVV, PRV, OP ŽP, OP Z, </t>
  </si>
  <si>
    <t>IP 7b</t>
  </si>
  <si>
    <t>Rekonstrukce, modernizace a výstavba vybraných úseků silnic II. a III. třídy s napojením na TEN-T</t>
  </si>
  <si>
    <t>Obyvatelé, návštěvníci, podnikatelské subjekty</t>
  </si>
  <si>
    <t>Území celé ČR mimo hl. m. Prahy, Prioritní regionální silniční síť</t>
  </si>
  <si>
    <t>Kraje, organizace zřizované nebo zakládané kraji</t>
  </si>
  <si>
    <t>OPD</t>
  </si>
  <si>
    <t>Vybrané úseky silnic II. a III. třídy - II.</t>
  </si>
  <si>
    <t xml:space="preserve">Komunitně vedený místní rozvoj  - zdravotnictví </t>
  </si>
  <si>
    <t>Sociální podnikání pro SVL III.</t>
  </si>
  <si>
    <t>Sociální podnikání III.</t>
  </si>
  <si>
    <t>Infrastruktura pro předškolní vzdělávání  (SVL) II.</t>
  </si>
  <si>
    <t>Správní obvody obcí s rozšířenou působností, na jejichž území se nenachází sociálně vyloučené lokality, mimo hl.m. Praha</t>
  </si>
  <si>
    <t>Správní obvody obcí s rozšířenou působností, na jejichž území se nachází sociálně vyloučené lokality, mimo hl.m. Praha</t>
  </si>
  <si>
    <t>V případě dotace: vlastníci bytových domů a společenství vlastníků jednotek s výjimkou fyzických osob nepodnikajících. V případě finančního nástroje: vlastníci bytových domů a společenství vlastníků jednotek, správce fondu fondů/správce finančního nástroje</t>
  </si>
  <si>
    <t>Plánovaná data udávají pouze měsíce</t>
  </si>
  <si>
    <t>Stavby, stavební úpravy, pořízení vybavení a venkovní úpravy komunitních center</t>
  </si>
  <si>
    <t>Datovým zdrojem pro definování datových položek Harmonogramu výzev na rok 2017 je MP monitorování a MP MS2014+.</t>
  </si>
  <si>
    <t>Obyvatelé a návštěvníci venkovských oblasti, území MAS</t>
  </si>
  <si>
    <t>Stavby, stavební úpravy a pořízení vybavení odborných učeben za účelem zvýšení kvality vzdělávání ve vazbě budoucí uplatnění na trhu práce v klíčových kompetencích (komunikace v cizích jazycích, práce s digitálními technologiemi, přírodní vědy, technické a řemeslné obory). Rekonstrukce a stavební úpravy stávající infrastruktury ve vazbě na budování bezbariérovosti škol</t>
  </si>
  <si>
    <t>Studenti, osoby sociálně vyloučené, osoby ohrožené sociálním vyloučením, osoby se speciálními vzdělávacími potřebami, pedagogičtí pracovníci</t>
  </si>
  <si>
    <t>Školy a školská zařízení v oblasti středního a vyššího odborného vzdělávání, kraje, organizace zřizované nebo zakládané kraji, obce, organizace zřizované nebo zakládané obcemi, NNO, církve, církevní organizace, OSS, PO OSS, další subjekty podílející se na realizaci vzdělávaích aktivit</t>
  </si>
  <si>
    <t>Žáci, studenti, osoby sociálně vyloučené, osoby ohrožené sociálním vyloučením, osoby se speciálními vzdělávacími potřebami, pedagogičtí pracovníci, pracovníci a dobrovolní pracovníci organizací působících v oblasti dalšího vzdělávání nebo asistenčních služeb a v oblasti neformálního a zájmového vzdělávání dětí a mládeže</t>
  </si>
  <si>
    <t>Žáci, osoby sociálně vyloučené, osoby ohrožené sociálním vyloučením, osoby se speciálními vzdělávacími potřebami, pedagogičtí pracovníci</t>
  </si>
  <si>
    <t>Školy a školská zařízení v oblasti základního vzdělávání, kraje, organizace zřizované nebo zakládané kraji, obce, organizace zřizované nebo zakládané obcemi, NNO, církve, církevní organizace, OSS, PO OSS, další subjekty podílející se na realizaci vzdělávaích aktivit</t>
  </si>
  <si>
    <t>Stavby, stavební úpravy a pořízení vybavení odborných učeben za účelem zvýšení kvality vzdělávání ve vazbě budoucí uplatnění na trhu práce v klíčových kompetencích (komunikace v cizích jazycích, práce s digitálními technologiemi, přírodní vědy, technické a řemeslné obory). Rekonstrukce a stavební úpravy stávající infrastruktury ve vazbě na budování bezbariérovosti škol. Zvýšení kapacit škol ve vazbě na území se sociálně vyloučenou lokalitou, kde je prokazatelný nedostatek těchto kapacit</t>
  </si>
  <si>
    <t>Infrastruktury pro předškolní vzdělávání - podpora zařízení péče o děti do 3 let, dětských skupin a mateřských škol</t>
  </si>
  <si>
    <t>Subjekty, které realizují projekty v rámci SCLLD na území MAS, kategorie příjemců vychází z jednotlivých specifických cílů IROP</t>
  </si>
  <si>
    <t>Nákup objektů, zařízení a vybavení a stavební úpravy pro sociální služby.        Vybudování zázemí pro terénní služby. Ambulatní sociální služby. Pobytové sociální služby</t>
  </si>
  <si>
    <t>Vybavení mobilních týmů, zřizování nových či rekonstrukce stávajících zařízení pro poskytování komunitní péče (centra duševního zdraví, stacionáře, rozšířené ambulance,
Pořízení prostor a potřebných stavebních úprav pro poskytování psychiatrické péče v centrech duševního zdraví</t>
  </si>
  <si>
    <t>Stavební úpravy a pořízení vybavení odborných učeben za účelem zvýšení kvality vzdělávání ve vazbě budoucí uplatnění na trhu práce v klíčových kompetencích (komunikace v cizích jazycích, práce s digitálními technologiemi, přírodní vědy, technické a řemeslné obory)</t>
  </si>
  <si>
    <t>4.1 Posílení komunitně vedeného místního rozvoje za účelem zvýšení kvality ve venkovských oblastech a aktivizace místního potenciálu</t>
  </si>
  <si>
    <t>1.1 Zvýšení regionální mobility prostřednictvím modernizace a rozvoje sítí regionální silniční infratruktury navazující na síť TEN-T</t>
  </si>
  <si>
    <t>Osoby sociálně vyloučené nebo ohrožené sociálním vyloučením - dlouhodobě nezaměstnaní, osoby opouštějící výkon trestu a zařízení pro ústavní nebo ochrannou výchovu a osoby se zdravotním postižením, azylanti do 12 měsíců od získání azylu</t>
  </si>
  <si>
    <t>Harmonogram výzev pro IROP na rok 2017  (k 23.5.2016)</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</si>
</sst>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mm/yyyy"/>
  </numFmts>
  <fonts count="54">
    <font>
      <sz val="11"/>
      <color theme="1"/>
      <name val="Calibri"/>
      <family val="2"/>
    </font>
    <font>
      <sz val="11"/>
      <color indexed="8"/>
      <name val="Calibri"/>
      <family val="2"/>
    </font>
    <font>
      <sz val="10"/>
      <name val="Arial"/>
      <family val="2"/>
    </font>
    <font>
      <sz val="8"/>
      <color indexed="8"/>
      <name val="Calibri"/>
      <family val="2"/>
    </font>
    <font>
      <i/>
      <sz val="8"/>
      <color indexed="8"/>
      <name val="Calibri"/>
      <family val="2"/>
    </font>
    <font>
      <b/>
      <sz val="16"/>
      <name val="Arial"/>
      <family val="2"/>
    </font>
    <font>
      <b/>
      <sz val="10"/>
      <name val="Arial"/>
      <family val="2"/>
    </font>
    <font>
      <b/>
      <vertAlign val="superscript"/>
      <sz val="10"/>
      <name val="Arial"/>
      <family val="2"/>
    </font>
    <font>
      <i/>
      <sz val="10"/>
      <name val="Arial"/>
      <family val="2"/>
    </font>
    <font>
      <i/>
      <sz val="10"/>
      <name val="Calibri"/>
      <family val="2"/>
    </font>
    <font>
      <sz val="11"/>
      <name val="Arial"/>
      <family val="2"/>
    </font>
    <font>
      <sz val="11"/>
      <name val="Calibri"/>
      <family val="2"/>
    </font>
    <font>
      <sz val="10"/>
      <name val="Calibri"/>
      <family val="2"/>
    </font>
    <font>
      <b/>
      <i/>
      <sz val="10"/>
      <name val="Arial"/>
      <family val="2"/>
    </font>
    <font>
      <sz val="12"/>
      <name val="Arial"/>
      <family val="2"/>
    </font>
    <font>
      <sz val="8"/>
      <name val="Arial"/>
      <family val="2"/>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8"/>
      <color theme="1"/>
      <name val="Calibri"/>
      <family val="2"/>
    </font>
    <font>
      <i/>
      <sz val="8"/>
      <color theme="1"/>
      <name val="Calibri"/>
      <family val="2"/>
    </font>
    <font>
      <sz val="10"/>
      <color theme="1"/>
      <name val="Arial"/>
      <family val="2"/>
    </font>
    <font>
      <sz val="10"/>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04997999966144562"/>
        <bgColor indexed="64"/>
      </patternFill>
    </fill>
    <fill>
      <patternFill patternType="solid">
        <fgColor theme="2"/>
        <bgColor indexed="64"/>
      </patternFill>
    </fill>
    <fill>
      <patternFill patternType="solid">
        <fgColor theme="0" tint="-0.1499900072813034"/>
        <bgColor indexed="64"/>
      </patternFill>
    </fill>
    <fill>
      <patternFill patternType="solid">
        <fgColor theme="2" tint="-0.24997000396251678"/>
        <bgColor indexed="64"/>
      </patternFill>
    </fill>
  </fills>
  <borders count="2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style="thin"/>
    </border>
    <border>
      <left style="thin"/>
      <right style="thin"/>
      <top style="thin"/>
      <bottom style="thin"/>
    </border>
    <border>
      <left style="thin">
        <color theme="4" tint="0.39998000860214233"/>
      </left>
      <right style="thin">
        <color theme="4" tint="0.39998000860214233"/>
      </right>
      <top style="thin">
        <color theme="4" tint="0.39998000860214233"/>
      </top>
      <bottom style="thin">
        <color theme="4" tint="0.39998000860214233"/>
      </bottom>
    </border>
    <border>
      <left/>
      <right/>
      <top/>
      <bottom style="thin">
        <color theme="4" tint="0.39998000860214233"/>
      </bottom>
    </border>
    <border>
      <left style="thin">
        <color theme="4" tint="0.39998000860214233"/>
      </left>
      <right/>
      <top style="thin">
        <color theme="4" tint="0.39998000860214233"/>
      </top>
      <bottom style="thin">
        <color theme="4" tint="0.39998000860214233"/>
      </bottom>
    </border>
    <border>
      <left/>
      <right/>
      <top style="thin">
        <color theme="4" tint="0.39998000860214233"/>
      </top>
      <bottom style="thin">
        <color theme="4" tint="0.39998000860214233"/>
      </bottom>
    </border>
    <border>
      <left/>
      <right style="thin">
        <color theme="4" tint="0.39998000860214233"/>
      </right>
      <top style="thin">
        <color theme="4" tint="0.39998000860214233"/>
      </top>
      <bottom style="thin">
        <color theme="4" tint="0.39998000860214233"/>
      </bottom>
    </border>
    <border>
      <left style="thin"/>
      <right style="thin"/>
      <top style="thin"/>
      <bottom/>
    </border>
    <border>
      <left style="thin"/>
      <right style="thin"/>
      <top/>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0" borderId="0" applyNumberFormat="0" applyBorder="0" applyAlignment="0" applyProtection="0"/>
    <xf numFmtId="0" fontId="37"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43" fillId="0" borderId="7" applyNumberFormat="0" applyFill="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8" applyNumberFormat="0" applyAlignment="0" applyProtection="0"/>
    <xf numFmtId="0" fontId="47" fillId="26" borderId="8" applyNumberFormat="0" applyAlignment="0" applyProtection="0"/>
    <xf numFmtId="0" fontId="48" fillId="26" borderId="9" applyNumberFormat="0" applyAlignment="0" applyProtection="0"/>
    <xf numFmtId="0" fontId="49" fillId="0" borderId="0" applyNumberFormat="0" applyFill="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cellStyleXfs>
  <cellXfs count="75">
    <xf numFmtId="0" fontId="0" fillId="0" borderId="0" xfId="0" applyFont="1" applyAlignment="1">
      <alignment/>
    </xf>
    <xf numFmtId="0" fontId="0" fillId="0" borderId="0" xfId="0" applyAlignment="1">
      <alignment vertical="center"/>
    </xf>
    <xf numFmtId="0" fontId="50" fillId="0" borderId="0" xfId="0" applyFont="1" applyAlignment="1">
      <alignment vertical="center"/>
    </xf>
    <xf numFmtId="0" fontId="50" fillId="0" borderId="0" xfId="0" applyFont="1" applyAlignment="1">
      <alignment horizontal="center" vertical="center"/>
    </xf>
    <xf numFmtId="0" fontId="51" fillId="0" borderId="0" xfId="0" applyFont="1" applyAlignment="1">
      <alignment vertical="center"/>
    </xf>
    <xf numFmtId="0" fontId="50" fillId="33" borderId="0" xfId="0" applyFont="1" applyFill="1" applyAlignment="1">
      <alignment horizontal="left" vertical="center"/>
    </xf>
    <xf numFmtId="0" fontId="5" fillId="0" borderId="10" xfId="0" applyFont="1" applyBorder="1" applyAlignment="1">
      <alignment horizontal="center" vertical="center"/>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34" borderId="12"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9" fillId="35" borderId="12" xfId="0" applyFont="1" applyFill="1" applyBorder="1" applyAlignment="1">
      <alignment horizontal="center" vertical="center"/>
    </xf>
    <xf numFmtId="0" fontId="9" fillId="35" borderId="12" xfId="0" applyFont="1" applyFill="1" applyBorder="1" applyAlignment="1">
      <alignment horizontal="center" vertical="center" wrapText="1"/>
    </xf>
    <xf numFmtId="0" fontId="11" fillId="0" borderId="0" xfId="0" applyFont="1" applyAlignment="1">
      <alignment vertical="center"/>
    </xf>
    <xf numFmtId="0" fontId="12" fillId="0" borderId="0" xfId="0" applyFont="1" applyAlignment="1">
      <alignment vertical="center"/>
    </xf>
    <xf numFmtId="0" fontId="11" fillId="0" borderId="0" xfId="0" applyFont="1" applyAlignment="1">
      <alignment vertical="center" wrapText="1"/>
    </xf>
    <xf numFmtId="0" fontId="10" fillId="0" borderId="0" xfId="0" applyFont="1" applyAlignment="1">
      <alignment vertical="center"/>
    </xf>
    <xf numFmtId="1" fontId="0" fillId="0" borderId="0" xfId="0" applyNumberFormat="1" applyAlignment="1">
      <alignment/>
    </xf>
    <xf numFmtId="164" fontId="52" fillId="0" borderId="12" xfId="0" applyNumberFormat="1" applyFont="1" applyFill="1" applyBorder="1" applyAlignment="1">
      <alignment horizontal="left" vertical="center" wrapText="1"/>
    </xf>
    <xf numFmtId="0" fontId="53" fillId="0" borderId="12" xfId="0" applyFont="1" applyFill="1" applyBorder="1" applyAlignment="1">
      <alignment horizontal="left" vertical="center" wrapText="1"/>
    </xf>
    <xf numFmtId="16" fontId="2" fillId="0" borderId="12" xfId="0" applyNumberFormat="1" applyFont="1" applyFill="1" applyBorder="1" applyAlignment="1">
      <alignment horizontal="left" vertical="center" wrapText="1"/>
    </xf>
    <xf numFmtId="3" fontId="2" fillId="0" borderId="12" xfId="0" applyNumberFormat="1" applyFont="1" applyFill="1" applyBorder="1" applyAlignment="1">
      <alignment horizontal="left" vertical="center" wrapText="1"/>
    </xf>
    <xf numFmtId="0" fontId="0" fillId="0" borderId="0" xfId="0" applyFill="1" applyAlignment="1">
      <alignment vertical="center"/>
    </xf>
    <xf numFmtId="0" fontId="0" fillId="0" borderId="0" xfId="0" applyAlignment="1">
      <alignment/>
    </xf>
    <xf numFmtId="0" fontId="50" fillId="33" borderId="0" xfId="0" applyFont="1" applyFill="1" applyAlignment="1">
      <alignment horizontal="left" vertical="center"/>
    </xf>
    <xf numFmtId="0" fontId="2" fillId="0" borderId="12" xfId="0" applyFont="1" applyFill="1" applyBorder="1" applyAlignment="1">
      <alignment horizontal="justify" vertical="center" wrapText="1"/>
    </xf>
    <xf numFmtId="0" fontId="2" fillId="0" borderId="12" xfId="0" applyFont="1" applyFill="1" applyBorder="1" applyAlignment="1">
      <alignment horizontal="left" vertical="center"/>
    </xf>
    <xf numFmtId="0" fontId="2" fillId="0" borderId="12" xfId="0" applyFont="1" applyFill="1" applyBorder="1" applyAlignment="1">
      <alignment vertical="center" wrapText="1"/>
    </xf>
    <xf numFmtId="0" fontId="2" fillId="0" borderId="12" xfId="0" applyFont="1" applyFill="1" applyBorder="1" applyAlignment="1">
      <alignment horizontal="left" vertical="center" wrapText="1"/>
    </xf>
    <xf numFmtId="164" fontId="2" fillId="0" borderId="12" xfId="0" applyNumberFormat="1" applyFont="1" applyFill="1" applyBorder="1" applyAlignment="1">
      <alignment horizontal="left" vertical="center" wrapText="1"/>
    </xf>
    <xf numFmtId="3" fontId="2" fillId="33" borderId="0" xfId="0" applyNumberFormat="1" applyFont="1" applyFill="1" applyBorder="1" applyAlignment="1">
      <alignment horizontal="left" vertical="center" wrapText="1"/>
    </xf>
    <xf numFmtId="0" fontId="11" fillId="0" borderId="0" xfId="0" applyFont="1" applyFill="1" applyAlignment="1">
      <alignment vertical="center"/>
    </xf>
    <xf numFmtId="164" fontId="2" fillId="0" borderId="0" xfId="0" applyNumberFormat="1" applyFont="1" applyBorder="1" applyAlignment="1">
      <alignment horizontal="left" vertical="center" wrapText="1"/>
    </xf>
    <xf numFmtId="0" fontId="10" fillId="0" borderId="0" xfId="0" applyFont="1" applyAlignment="1">
      <alignment horizontal="justify" vertical="center"/>
    </xf>
    <xf numFmtId="0" fontId="11" fillId="0" borderId="0" xfId="0" applyFont="1" applyBorder="1" applyAlignment="1">
      <alignment vertical="center"/>
    </xf>
    <xf numFmtId="0" fontId="14" fillId="0" borderId="0" xfId="0" applyFont="1" applyAlignment="1">
      <alignment horizontal="justify" vertical="center"/>
    </xf>
    <xf numFmtId="0" fontId="13" fillId="0" borderId="13" xfId="0" applyFont="1" applyBorder="1" applyAlignment="1">
      <alignment horizontal="center" vertical="center"/>
    </xf>
    <xf numFmtId="0" fontId="15" fillId="0" borderId="0" xfId="0" applyFont="1" applyAlignment="1">
      <alignment horizontal="justify" vertical="center"/>
    </xf>
    <xf numFmtId="0" fontId="11" fillId="0" borderId="0" xfId="0" applyFont="1" applyFill="1" applyBorder="1" applyAlignment="1">
      <alignment vertical="center"/>
    </xf>
    <xf numFmtId="0" fontId="2" fillId="0" borderId="12" xfId="0" applyFont="1" applyFill="1" applyBorder="1" applyAlignment="1">
      <alignment horizontal="justify" vertical="center"/>
    </xf>
    <xf numFmtId="0" fontId="52" fillId="0" borderId="12" xfId="0" applyFont="1" applyFill="1" applyBorder="1" applyAlignment="1">
      <alignment horizontal="left" vertical="center" wrapText="1"/>
    </xf>
    <xf numFmtId="0" fontId="52" fillId="0" borderId="12" xfId="0" applyFont="1" applyFill="1" applyBorder="1" applyAlignment="1">
      <alignment vertical="center" wrapText="1"/>
    </xf>
    <xf numFmtId="0" fontId="52" fillId="0" borderId="12" xfId="0" applyFont="1" applyFill="1" applyBorder="1" applyAlignment="1">
      <alignment horizontal="left" vertical="center"/>
    </xf>
    <xf numFmtId="0" fontId="5" fillId="0" borderId="10" xfId="0" applyFont="1" applyFill="1" applyBorder="1" applyAlignment="1">
      <alignment horizontal="center" vertical="center"/>
    </xf>
    <xf numFmtId="0" fontId="2" fillId="33" borderId="0" xfId="0" applyFont="1" applyFill="1" applyBorder="1" applyAlignment="1">
      <alignment horizontal="left" vertical="center" wrapText="1"/>
    </xf>
    <xf numFmtId="0" fontId="13" fillId="0" borderId="0" xfId="0" applyFont="1" applyAlignment="1">
      <alignment horizontal="left" vertical="center"/>
    </xf>
    <xf numFmtId="0" fontId="8" fillId="0" borderId="14"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6" fillId="35" borderId="12"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20" xfId="0" applyFont="1" applyFill="1" applyBorder="1" applyAlignment="1">
      <alignment horizontal="center" vertical="center" wrapText="1"/>
    </xf>
    <xf numFmtId="0" fontId="6" fillId="34" borderId="21" xfId="0" applyFont="1" applyFill="1" applyBorder="1" applyAlignment="1">
      <alignment horizontal="center" vertical="center" wrapText="1"/>
    </xf>
    <xf numFmtId="0" fontId="6" fillId="34" borderId="18" xfId="0" applyFont="1" applyFill="1" applyBorder="1" applyAlignment="1">
      <alignment horizontal="center" vertical="center" wrapText="1"/>
    </xf>
    <xf numFmtId="0" fontId="6" fillId="34" borderId="19" xfId="0" applyFont="1" applyFill="1" applyBorder="1" applyAlignment="1">
      <alignment horizontal="center" vertical="center" wrapText="1"/>
    </xf>
    <xf numFmtId="0" fontId="5" fillId="0" borderId="0" xfId="0" applyFont="1" applyBorder="1" applyAlignment="1">
      <alignment horizontal="center" vertical="center"/>
    </xf>
    <xf numFmtId="0" fontId="6" fillId="16" borderId="11" xfId="0" applyFont="1" applyFill="1" applyBorder="1" applyAlignment="1">
      <alignment horizontal="center" vertical="center" wrapText="1"/>
    </xf>
    <xf numFmtId="0" fontId="6" fillId="16" borderId="20" xfId="0" applyFont="1" applyFill="1" applyBorder="1" applyAlignment="1">
      <alignment horizontal="center" vertical="center" wrapText="1"/>
    </xf>
    <xf numFmtId="0" fontId="6" fillId="16" borderId="21" xfId="0" applyFont="1" applyFill="1" applyBorder="1" applyAlignment="1">
      <alignment horizontal="center" vertical="center" wrapText="1"/>
    </xf>
    <xf numFmtId="0" fontId="6" fillId="36" borderId="11" xfId="0" applyFont="1" applyFill="1" applyBorder="1" applyAlignment="1">
      <alignment horizontal="center" vertical="center"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8" borderId="12" xfId="0" applyFont="1" applyFill="1" applyBorder="1" applyAlignment="1">
      <alignment horizontal="center" vertical="center" wrapText="1"/>
    </xf>
    <xf numFmtId="0" fontId="6" fillId="37" borderId="12"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4" borderId="19" xfId="0" applyFont="1" applyFill="1" applyBorder="1" applyAlignment="1">
      <alignment horizontal="center" vertical="center"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E45"/>
  <sheetViews>
    <sheetView tabSelected="1" zoomScale="50" zoomScaleNormal="50" zoomScalePageLayoutView="0" workbookViewId="0" topLeftCell="A1">
      <pane ySplit="6" topLeftCell="A7" activePane="bottomLeft" state="frozen"/>
      <selection pane="topLeft" activeCell="A1" sqref="A1"/>
      <selection pane="bottomLeft" activeCell="T13" sqref="T13"/>
    </sheetView>
  </sheetViews>
  <sheetFormatPr defaultColWidth="9.140625" defaultRowHeight="15"/>
  <cols>
    <col min="1" max="1" width="7.57421875" style="16" customWidth="1"/>
    <col min="2" max="2" width="16.421875" style="16" customWidth="1"/>
    <col min="3" max="3" width="9.140625" style="16" customWidth="1"/>
    <col min="4" max="4" width="12.7109375" style="16" customWidth="1"/>
    <col min="5" max="5" width="17.421875" style="17" customWidth="1"/>
    <col min="6" max="6" width="9.140625" style="16" customWidth="1"/>
    <col min="7" max="7" width="13.140625" style="16" customWidth="1"/>
    <col min="8" max="9" width="9.140625" style="16" customWidth="1"/>
    <col min="10" max="10" width="20.421875" style="16" customWidth="1"/>
    <col min="11" max="12" width="17.28125" style="16" customWidth="1"/>
    <col min="13" max="13" width="12.421875" style="16" customWidth="1"/>
    <col min="14" max="14" width="11.00390625" style="16" customWidth="1"/>
    <col min="15" max="15" width="10.8515625" style="16" customWidth="1"/>
    <col min="16" max="16" width="12.421875" style="16" customWidth="1"/>
    <col min="17" max="17" width="9.7109375" style="16" customWidth="1"/>
    <col min="18" max="18" width="33.57421875" style="16" customWidth="1"/>
    <col min="19" max="19" width="22.00390625" style="16" customWidth="1"/>
    <col min="20" max="20" width="16.28125" style="16" customWidth="1"/>
    <col min="21" max="21" width="31.7109375" style="19" customWidth="1"/>
    <col min="22" max="22" width="17.140625" style="16" customWidth="1"/>
    <col min="23" max="23" width="12.421875" style="16" customWidth="1"/>
    <col min="24" max="24" width="12.8515625" style="16" customWidth="1"/>
    <col min="25" max="25" width="9.140625" style="16" customWidth="1"/>
    <col min="26" max="26" width="11.7109375" style="16" customWidth="1"/>
    <col min="27" max="27" width="11.421875" style="18" customWidth="1"/>
    <col min="28" max="28" width="10.57421875" style="16" customWidth="1"/>
    <col min="29" max="29" width="11.28125" style="16" customWidth="1"/>
    <col min="30" max="30" width="10.28125" style="1" customWidth="1"/>
    <col min="31" max="31" width="18.28125" style="1" customWidth="1"/>
    <col min="32" max="16384" width="9.140625" style="1" customWidth="1"/>
  </cols>
  <sheetData>
    <row r="1" spans="1:29" s="2" customFormat="1" ht="20.25">
      <c r="A1" s="64" t="s">
        <v>172</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row>
    <row r="2" spans="1:29" s="2" customFormat="1" ht="20.25">
      <c r="A2" s="46"/>
      <c r="B2" s="6"/>
      <c r="C2" s="6"/>
      <c r="D2" s="6"/>
      <c r="E2" s="6"/>
      <c r="F2" s="6"/>
      <c r="G2" s="6"/>
      <c r="H2" s="6"/>
      <c r="I2" s="6"/>
      <c r="J2" s="6"/>
      <c r="K2" s="6"/>
      <c r="L2" s="6"/>
      <c r="M2" s="6"/>
      <c r="N2" s="6"/>
      <c r="O2" s="6"/>
      <c r="P2" s="6"/>
      <c r="Q2" s="6"/>
      <c r="R2" s="6"/>
      <c r="S2" s="6"/>
      <c r="T2" s="6"/>
      <c r="U2" s="6"/>
      <c r="V2" s="6"/>
      <c r="W2" s="6"/>
      <c r="X2" s="6"/>
      <c r="Y2" s="6"/>
      <c r="Z2" s="6"/>
      <c r="AA2" s="6"/>
      <c r="AB2" s="6"/>
      <c r="AC2" s="6"/>
    </row>
    <row r="3" spans="1:29" s="3" customFormat="1" ht="12.75">
      <c r="A3" s="65" t="s">
        <v>0</v>
      </c>
      <c r="B3" s="66"/>
      <c r="C3" s="66"/>
      <c r="D3" s="66"/>
      <c r="E3" s="66"/>
      <c r="F3" s="66"/>
      <c r="G3" s="66"/>
      <c r="H3" s="67"/>
      <c r="I3" s="68" t="s">
        <v>1</v>
      </c>
      <c r="J3" s="69"/>
      <c r="K3" s="69"/>
      <c r="L3" s="69"/>
      <c r="M3" s="69"/>
      <c r="N3" s="69"/>
      <c r="O3" s="69"/>
      <c r="P3" s="69"/>
      <c r="Q3" s="70"/>
      <c r="R3" s="71" t="s">
        <v>32</v>
      </c>
      <c r="S3" s="71"/>
      <c r="T3" s="71"/>
      <c r="U3" s="71"/>
      <c r="V3" s="72" t="s">
        <v>37</v>
      </c>
      <c r="W3" s="72"/>
      <c r="X3" s="72"/>
      <c r="Y3" s="72"/>
      <c r="Z3" s="72"/>
      <c r="AA3" s="72"/>
      <c r="AB3" s="72"/>
      <c r="AC3" s="72"/>
    </row>
    <row r="4" spans="1:29" s="2" customFormat="1" ht="12.75">
      <c r="A4" s="57" t="s">
        <v>2</v>
      </c>
      <c r="B4" s="57" t="s">
        <v>3</v>
      </c>
      <c r="C4" s="57" t="s">
        <v>4</v>
      </c>
      <c r="D4" s="57" t="s">
        <v>5</v>
      </c>
      <c r="E4" s="73" t="s">
        <v>6</v>
      </c>
      <c r="F4" s="57" t="s">
        <v>7</v>
      </c>
      <c r="G4" s="57" t="s">
        <v>8</v>
      </c>
      <c r="H4" s="57" t="s">
        <v>9</v>
      </c>
      <c r="I4" s="58" t="s">
        <v>107</v>
      </c>
      <c r="J4" s="59" t="s">
        <v>59</v>
      </c>
      <c r="K4" s="60"/>
      <c r="L4" s="61"/>
      <c r="M4" s="62" t="s">
        <v>10</v>
      </c>
      <c r="N4" s="62" t="s">
        <v>11</v>
      </c>
      <c r="O4" s="62" t="s">
        <v>12</v>
      </c>
      <c r="P4" s="62" t="s">
        <v>13</v>
      </c>
      <c r="Q4" s="62" t="s">
        <v>14</v>
      </c>
      <c r="R4" s="55" t="s">
        <v>33</v>
      </c>
      <c r="S4" s="55" t="s">
        <v>34</v>
      </c>
      <c r="T4" s="55" t="s">
        <v>51</v>
      </c>
      <c r="U4" s="55" t="s">
        <v>35</v>
      </c>
      <c r="V4" s="54" t="s">
        <v>38</v>
      </c>
      <c r="W4" s="54" t="s">
        <v>39</v>
      </c>
      <c r="X4" s="54" t="s">
        <v>52</v>
      </c>
      <c r="Y4" s="54" t="s">
        <v>40</v>
      </c>
      <c r="Z4" s="54" t="s">
        <v>41</v>
      </c>
      <c r="AA4" s="54" t="s">
        <v>42</v>
      </c>
      <c r="AB4" s="54" t="s">
        <v>43</v>
      </c>
      <c r="AC4" s="54" t="s">
        <v>44</v>
      </c>
    </row>
    <row r="5" spans="1:29" s="2" customFormat="1" ht="85.5" customHeight="1">
      <c r="A5" s="57"/>
      <c r="B5" s="57"/>
      <c r="C5" s="57"/>
      <c r="D5" s="57"/>
      <c r="E5" s="74"/>
      <c r="F5" s="57"/>
      <c r="G5" s="57"/>
      <c r="H5" s="57"/>
      <c r="I5" s="58"/>
      <c r="J5" s="7" t="s">
        <v>79</v>
      </c>
      <c r="K5" s="8" t="s">
        <v>80</v>
      </c>
      <c r="L5" s="8" t="s">
        <v>81</v>
      </c>
      <c r="M5" s="63"/>
      <c r="N5" s="63"/>
      <c r="O5" s="63"/>
      <c r="P5" s="63"/>
      <c r="Q5" s="63"/>
      <c r="R5" s="56"/>
      <c r="S5" s="56"/>
      <c r="T5" s="56"/>
      <c r="U5" s="56"/>
      <c r="V5" s="54"/>
      <c r="W5" s="54"/>
      <c r="X5" s="54"/>
      <c r="Y5" s="54"/>
      <c r="Z5" s="54"/>
      <c r="AA5" s="54"/>
      <c r="AB5" s="54"/>
      <c r="AC5" s="54"/>
    </row>
    <row r="6" spans="1:29" s="4" customFormat="1" ht="12.75">
      <c r="A6" s="9" t="s">
        <v>15</v>
      </c>
      <c r="B6" s="9" t="s">
        <v>16</v>
      </c>
      <c r="C6" s="9" t="s">
        <v>17</v>
      </c>
      <c r="D6" s="9" t="s">
        <v>18</v>
      </c>
      <c r="E6" s="10" t="s">
        <v>19</v>
      </c>
      <c r="F6" s="9" t="s">
        <v>20</v>
      </c>
      <c r="G6" s="9" t="s">
        <v>21</v>
      </c>
      <c r="H6" s="9" t="s">
        <v>22</v>
      </c>
      <c r="I6" s="11" t="s">
        <v>23</v>
      </c>
      <c r="J6" s="12" t="s">
        <v>24</v>
      </c>
      <c r="K6" s="11" t="s">
        <v>25</v>
      </c>
      <c r="L6" s="11" t="s">
        <v>26</v>
      </c>
      <c r="M6" s="11" t="s">
        <v>27</v>
      </c>
      <c r="N6" s="11" t="s">
        <v>28</v>
      </c>
      <c r="O6" s="11" t="s">
        <v>29</v>
      </c>
      <c r="P6" s="11" t="s">
        <v>30</v>
      </c>
      <c r="Q6" s="11" t="s">
        <v>31</v>
      </c>
      <c r="R6" s="13" t="s">
        <v>36</v>
      </c>
      <c r="S6" s="13" t="s">
        <v>36</v>
      </c>
      <c r="T6" s="13" t="s">
        <v>36</v>
      </c>
      <c r="U6" s="13" t="s">
        <v>36</v>
      </c>
      <c r="V6" s="14" t="s">
        <v>45</v>
      </c>
      <c r="W6" s="14" t="s">
        <v>56</v>
      </c>
      <c r="X6" s="14" t="s">
        <v>46</v>
      </c>
      <c r="Y6" s="14" t="s">
        <v>53</v>
      </c>
      <c r="Z6" s="14" t="s">
        <v>47</v>
      </c>
      <c r="AA6" s="15" t="s">
        <v>48</v>
      </c>
      <c r="AB6" s="14" t="s">
        <v>49</v>
      </c>
      <c r="AC6" s="14" t="s">
        <v>50</v>
      </c>
    </row>
    <row r="7" spans="1:29" s="5" customFormat="1" ht="231.75" customHeight="1">
      <c r="A7" s="31">
        <v>76</v>
      </c>
      <c r="B7" s="31" t="s">
        <v>145</v>
      </c>
      <c r="C7" s="31">
        <v>1</v>
      </c>
      <c r="D7" s="31" t="s">
        <v>139</v>
      </c>
      <c r="E7" s="31" t="s">
        <v>170</v>
      </c>
      <c r="F7" s="31" t="s">
        <v>73</v>
      </c>
      <c r="G7" s="31" t="s">
        <v>73</v>
      </c>
      <c r="H7" s="31" t="s">
        <v>73</v>
      </c>
      <c r="I7" s="31" t="s">
        <v>74</v>
      </c>
      <c r="J7" s="24">
        <f aca="true" t="shared" si="0" ref="J7:J26">K7+L7</f>
        <v>12230226411.764706</v>
      </c>
      <c r="K7" s="24">
        <f>20791384900/2</f>
        <v>10395692450</v>
      </c>
      <c r="L7" s="24">
        <f aca="true" t="shared" si="1" ref="L7:L24">K7*(15/85)</f>
        <v>1834533961.764706</v>
      </c>
      <c r="M7" s="31" t="s">
        <v>75</v>
      </c>
      <c r="N7" s="32">
        <v>42795</v>
      </c>
      <c r="O7" s="32">
        <v>42826</v>
      </c>
      <c r="P7" s="31" t="s">
        <v>73</v>
      </c>
      <c r="Q7" s="32">
        <v>43435</v>
      </c>
      <c r="R7" s="31" t="s">
        <v>140</v>
      </c>
      <c r="S7" s="31" t="s">
        <v>141</v>
      </c>
      <c r="T7" s="31" t="s">
        <v>142</v>
      </c>
      <c r="U7" s="31" t="s">
        <v>143</v>
      </c>
      <c r="V7" s="29" t="s">
        <v>76</v>
      </c>
      <c r="W7" s="29" t="s">
        <v>77</v>
      </c>
      <c r="X7" s="29" t="s">
        <v>73</v>
      </c>
      <c r="Y7" s="29" t="s">
        <v>73</v>
      </c>
      <c r="Z7" s="29" t="s">
        <v>73</v>
      </c>
      <c r="AA7" s="31" t="s">
        <v>144</v>
      </c>
      <c r="AB7" s="29" t="s">
        <v>73</v>
      </c>
      <c r="AC7" s="29" t="s">
        <v>73</v>
      </c>
    </row>
    <row r="8" spans="1:29" s="5" customFormat="1" ht="173.25" customHeight="1">
      <c r="A8" s="31">
        <v>74</v>
      </c>
      <c r="B8" s="31" t="s">
        <v>122</v>
      </c>
      <c r="C8" s="31">
        <v>2</v>
      </c>
      <c r="D8" s="31" t="s">
        <v>86</v>
      </c>
      <c r="E8" s="30" t="s">
        <v>99</v>
      </c>
      <c r="F8" s="31" t="s">
        <v>73</v>
      </c>
      <c r="G8" s="31" t="s">
        <v>73</v>
      </c>
      <c r="H8" s="31" t="s">
        <v>73</v>
      </c>
      <c r="I8" s="31" t="s">
        <v>82</v>
      </c>
      <c r="J8" s="24">
        <f t="shared" si="0"/>
        <v>70588235.29411764</v>
      </c>
      <c r="K8" s="24">
        <v>60000000</v>
      </c>
      <c r="L8" s="24">
        <f t="shared" si="1"/>
        <v>10588235.294117648</v>
      </c>
      <c r="M8" s="31" t="s">
        <v>75</v>
      </c>
      <c r="N8" s="32">
        <v>42767</v>
      </c>
      <c r="O8" s="32">
        <v>42795</v>
      </c>
      <c r="P8" s="31" t="s">
        <v>83</v>
      </c>
      <c r="Q8" s="32">
        <v>42917</v>
      </c>
      <c r="R8" s="30" t="s">
        <v>154</v>
      </c>
      <c r="S8" s="30" t="s">
        <v>101</v>
      </c>
      <c r="T8" s="31" t="s">
        <v>150</v>
      </c>
      <c r="U8" s="31" t="s">
        <v>102</v>
      </c>
      <c r="V8" s="29" t="s">
        <v>76</v>
      </c>
      <c r="W8" s="29" t="s">
        <v>77</v>
      </c>
      <c r="X8" s="29" t="s">
        <v>73</v>
      </c>
      <c r="Y8" s="29" t="s">
        <v>73</v>
      </c>
      <c r="Z8" s="29" t="s">
        <v>73</v>
      </c>
      <c r="AA8" s="31" t="s">
        <v>91</v>
      </c>
      <c r="AB8" s="29" t="s">
        <v>73</v>
      </c>
      <c r="AC8" s="29" t="s">
        <v>73</v>
      </c>
    </row>
    <row r="9" spans="1:29" s="5" customFormat="1" ht="145.5" customHeight="1">
      <c r="A9" s="31">
        <v>75</v>
      </c>
      <c r="B9" s="31" t="s">
        <v>123</v>
      </c>
      <c r="C9" s="31">
        <v>2</v>
      </c>
      <c r="D9" s="31" t="s">
        <v>86</v>
      </c>
      <c r="E9" s="30" t="s">
        <v>99</v>
      </c>
      <c r="F9" s="31" t="s">
        <v>73</v>
      </c>
      <c r="G9" s="31" t="s">
        <v>73</v>
      </c>
      <c r="H9" s="31" t="s">
        <v>73</v>
      </c>
      <c r="I9" s="31" t="s">
        <v>82</v>
      </c>
      <c r="J9" s="24">
        <f t="shared" si="0"/>
        <v>164705882.3529412</v>
      </c>
      <c r="K9" s="24">
        <v>140000000</v>
      </c>
      <c r="L9" s="24">
        <f t="shared" si="1"/>
        <v>24705882.352941178</v>
      </c>
      <c r="M9" s="31" t="s">
        <v>75</v>
      </c>
      <c r="N9" s="32">
        <v>42767</v>
      </c>
      <c r="O9" s="32">
        <v>42795</v>
      </c>
      <c r="P9" s="31" t="s">
        <v>83</v>
      </c>
      <c r="Q9" s="32">
        <v>42917</v>
      </c>
      <c r="R9" s="30" t="s">
        <v>154</v>
      </c>
      <c r="S9" s="30" t="s">
        <v>101</v>
      </c>
      <c r="T9" s="31" t="s">
        <v>151</v>
      </c>
      <c r="U9" s="31" t="s">
        <v>102</v>
      </c>
      <c r="V9" s="29" t="s">
        <v>76</v>
      </c>
      <c r="W9" s="29" t="s">
        <v>77</v>
      </c>
      <c r="X9" s="29" t="s">
        <v>73</v>
      </c>
      <c r="Y9" s="29" t="s">
        <v>73</v>
      </c>
      <c r="Z9" s="29" t="s">
        <v>73</v>
      </c>
      <c r="AA9" s="31" t="s">
        <v>91</v>
      </c>
      <c r="AB9" s="29" t="s">
        <v>73</v>
      </c>
      <c r="AC9" s="29" t="s">
        <v>73</v>
      </c>
    </row>
    <row r="10" spans="1:29" s="5" customFormat="1" ht="152.25" customHeight="1">
      <c r="A10" s="31">
        <v>77</v>
      </c>
      <c r="B10" s="43" t="s">
        <v>120</v>
      </c>
      <c r="C10" s="31">
        <v>2</v>
      </c>
      <c r="D10" s="31" t="s">
        <v>86</v>
      </c>
      <c r="E10" s="30" t="s">
        <v>99</v>
      </c>
      <c r="F10" s="31" t="s">
        <v>73</v>
      </c>
      <c r="G10" s="31" t="s">
        <v>73</v>
      </c>
      <c r="H10" s="31" t="s">
        <v>73</v>
      </c>
      <c r="I10" s="31" t="s">
        <v>82</v>
      </c>
      <c r="J10" s="24">
        <f t="shared" si="0"/>
        <v>105882352.94117647</v>
      </c>
      <c r="K10" s="24">
        <v>90000000</v>
      </c>
      <c r="L10" s="24">
        <f t="shared" si="1"/>
        <v>15882352.941176472</v>
      </c>
      <c r="M10" s="31" t="s">
        <v>75</v>
      </c>
      <c r="N10" s="32">
        <v>42795</v>
      </c>
      <c r="O10" s="32">
        <v>42826</v>
      </c>
      <c r="P10" s="31" t="s">
        <v>83</v>
      </c>
      <c r="Q10" s="32">
        <v>42948</v>
      </c>
      <c r="R10" s="30" t="s">
        <v>166</v>
      </c>
      <c r="S10" s="30" t="s">
        <v>101</v>
      </c>
      <c r="T10" s="31" t="s">
        <v>150</v>
      </c>
      <c r="U10" s="31" t="s">
        <v>102</v>
      </c>
      <c r="V10" s="29" t="s">
        <v>76</v>
      </c>
      <c r="W10" s="29" t="s">
        <v>77</v>
      </c>
      <c r="X10" s="29" t="s">
        <v>73</v>
      </c>
      <c r="Y10" s="29" t="s">
        <v>73</v>
      </c>
      <c r="Z10" s="29" t="s">
        <v>73</v>
      </c>
      <c r="AA10" s="31" t="s">
        <v>91</v>
      </c>
      <c r="AB10" s="29" t="s">
        <v>73</v>
      </c>
      <c r="AC10" s="29" t="s">
        <v>73</v>
      </c>
    </row>
    <row r="11" spans="1:29" s="5" customFormat="1" ht="152.25" customHeight="1">
      <c r="A11" s="31">
        <v>78</v>
      </c>
      <c r="B11" s="43" t="s">
        <v>121</v>
      </c>
      <c r="C11" s="31">
        <v>2</v>
      </c>
      <c r="D11" s="31" t="s">
        <v>86</v>
      </c>
      <c r="E11" s="30" t="s">
        <v>99</v>
      </c>
      <c r="F11" s="31" t="s">
        <v>73</v>
      </c>
      <c r="G11" s="31" t="s">
        <v>73</v>
      </c>
      <c r="H11" s="31" t="s">
        <v>73</v>
      </c>
      <c r="I11" s="31" t="s">
        <v>82</v>
      </c>
      <c r="J11" s="24">
        <f t="shared" si="0"/>
        <v>247058823.52941176</v>
      </c>
      <c r="K11" s="24">
        <v>210000000</v>
      </c>
      <c r="L11" s="24">
        <f t="shared" si="1"/>
        <v>37058823.52941177</v>
      </c>
      <c r="M11" s="31" t="s">
        <v>75</v>
      </c>
      <c r="N11" s="32">
        <v>42795</v>
      </c>
      <c r="O11" s="32">
        <v>42826</v>
      </c>
      <c r="P11" s="31" t="s">
        <v>83</v>
      </c>
      <c r="Q11" s="32">
        <v>42948</v>
      </c>
      <c r="R11" s="30" t="s">
        <v>166</v>
      </c>
      <c r="S11" s="30" t="s">
        <v>101</v>
      </c>
      <c r="T11" s="31" t="s">
        <v>151</v>
      </c>
      <c r="U11" s="31" t="s">
        <v>102</v>
      </c>
      <c r="V11" s="29" t="s">
        <v>76</v>
      </c>
      <c r="W11" s="29" t="s">
        <v>77</v>
      </c>
      <c r="X11" s="29" t="s">
        <v>73</v>
      </c>
      <c r="Y11" s="29" t="s">
        <v>73</v>
      </c>
      <c r="Z11" s="29" t="s">
        <v>73</v>
      </c>
      <c r="AA11" s="31" t="s">
        <v>91</v>
      </c>
      <c r="AB11" s="29" t="s">
        <v>73</v>
      </c>
      <c r="AC11" s="29" t="s">
        <v>73</v>
      </c>
    </row>
    <row r="12" spans="1:29" s="5" customFormat="1" ht="149.25" customHeight="1">
      <c r="A12" s="31">
        <v>80</v>
      </c>
      <c r="B12" s="31" t="s">
        <v>118</v>
      </c>
      <c r="C12" s="31">
        <v>2</v>
      </c>
      <c r="D12" s="31" t="s">
        <v>86</v>
      </c>
      <c r="E12" s="30" t="s">
        <v>99</v>
      </c>
      <c r="F12" s="31" t="s">
        <v>73</v>
      </c>
      <c r="G12" s="31" t="s">
        <v>73</v>
      </c>
      <c r="H12" s="31" t="s">
        <v>73</v>
      </c>
      <c r="I12" s="31" t="s">
        <v>82</v>
      </c>
      <c r="J12" s="24">
        <f t="shared" si="0"/>
        <v>705882352.9411764</v>
      </c>
      <c r="K12" s="24">
        <v>600000000</v>
      </c>
      <c r="L12" s="24">
        <f t="shared" si="1"/>
        <v>105882352.94117647</v>
      </c>
      <c r="M12" s="31" t="s">
        <v>75</v>
      </c>
      <c r="N12" s="32">
        <v>42826</v>
      </c>
      <c r="O12" s="32">
        <v>42856</v>
      </c>
      <c r="P12" s="31" t="s">
        <v>83</v>
      </c>
      <c r="Q12" s="32">
        <v>42979</v>
      </c>
      <c r="R12" s="30" t="s">
        <v>103</v>
      </c>
      <c r="S12" s="30" t="s">
        <v>104</v>
      </c>
      <c r="T12" s="31" t="s">
        <v>150</v>
      </c>
      <c r="U12" s="31" t="s">
        <v>105</v>
      </c>
      <c r="V12" s="29" t="s">
        <v>76</v>
      </c>
      <c r="W12" s="29" t="s">
        <v>77</v>
      </c>
      <c r="X12" s="29" t="s">
        <v>73</v>
      </c>
      <c r="Y12" s="29" t="s">
        <v>73</v>
      </c>
      <c r="Z12" s="29" t="s">
        <v>73</v>
      </c>
      <c r="AA12" s="31" t="s">
        <v>91</v>
      </c>
      <c r="AB12" s="29" t="s">
        <v>73</v>
      </c>
      <c r="AC12" s="29" t="s">
        <v>73</v>
      </c>
    </row>
    <row r="13" spans="1:29" s="5" customFormat="1" ht="171.75" customHeight="1">
      <c r="A13" s="31">
        <v>81</v>
      </c>
      <c r="B13" s="31" t="s">
        <v>119</v>
      </c>
      <c r="C13" s="31">
        <v>2</v>
      </c>
      <c r="D13" s="31" t="s">
        <v>86</v>
      </c>
      <c r="E13" s="30" t="s">
        <v>99</v>
      </c>
      <c r="F13" s="31" t="s">
        <v>73</v>
      </c>
      <c r="G13" s="31" t="s">
        <v>73</v>
      </c>
      <c r="H13" s="31" t="s">
        <v>73</v>
      </c>
      <c r="I13" s="31" t="s">
        <v>82</v>
      </c>
      <c r="J13" s="24">
        <f t="shared" si="0"/>
        <v>1647058823.5294118</v>
      </c>
      <c r="K13" s="24">
        <v>1400000000</v>
      </c>
      <c r="L13" s="24">
        <f t="shared" si="1"/>
        <v>247058823.5294118</v>
      </c>
      <c r="M13" s="31" t="s">
        <v>75</v>
      </c>
      <c r="N13" s="32">
        <v>42826</v>
      </c>
      <c r="O13" s="32">
        <v>42856</v>
      </c>
      <c r="P13" s="31" t="s">
        <v>83</v>
      </c>
      <c r="Q13" s="32">
        <v>42979</v>
      </c>
      <c r="R13" s="30" t="s">
        <v>103</v>
      </c>
      <c r="S13" s="30" t="s">
        <v>104</v>
      </c>
      <c r="T13" s="31" t="s">
        <v>151</v>
      </c>
      <c r="U13" s="31" t="s">
        <v>105</v>
      </c>
      <c r="V13" s="29" t="s">
        <v>76</v>
      </c>
      <c r="W13" s="29" t="s">
        <v>77</v>
      </c>
      <c r="X13" s="29" t="s">
        <v>73</v>
      </c>
      <c r="Y13" s="29" t="s">
        <v>73</v>
      </c>
      <c r="Z13" s="29" t="s">
        <v>73</v>
      </c>
      <c r="AA13" s="31" t="s">
        <v>91</v>
      </c>
      <c r="AB13" s="29" t="s">
        <v>73</v>
      </c>
      <c r="AC13" s="29" t="s">
        <v>73</v>
      </c>
    </row>
    <row r="14" spans="1:29" s="5" customFormat="1" ht="154.5" customHeight="1">
      <c r="A14" s="31">
        <v>82</v>
      </c>
      <c r="B14" s="31" t="s">
        <v>109</v>
      </c>
      <c r="C14" s="31">
        <v>2</v>
      </c>
      <c r="D14" s="31" t="s">
        <v>86</v>
      </c>
      <c r="E14" s="30" t="s">
        <v>99</v>
      </c>
      <c r="F14" s="31" t="s">
        <v>73</v>
      </c>
      <c r="G14" s="31" t="s">
        <v>73</v>
      </c>
      <c r="H14" s="31" t="s">
        <v>73</v>
      </c>
      <c r="I14" s="31" t="s">
        <v>82</v>
      </c>
      <c r="J14" s="24">
        <f t="shared" si="0"/>
        <v>164705882.3529412</v>
      </c>
      <c r="K14" s="24">
        <v>140000000</v>
      </c>
      <c r="L14" s="24">
        <f t="shared" si="1"/>
        <v>24705882.352941178</v>
      </c>
      <c r="M14" s="31" t="s">
        <v>75</v>
      </c>
      <c r="N14" s="32">
        <v>42826</v>
      </c>
      <c r="O14" s="32">
        <v>42856</v>
      </c>
      <c r="P14" s="31" t="s">
        <v>83</v>
      </c>
      <c r="Q14" s="32">
        <v>43009</v>
      </c>
      <c r="R14" s="30" t="s">
        <v>154</v>
      </c>
      <c r="S14" s="30" t="s">
        <v>101</v>
      </c>
      <c r="T14" s="31" t="s">
        <v>93</v>
      </c>
      <c r="U14" s="31" t="s">
        <v>102</v>
      </c>
      <c r="V14" s="29" t="s">
        <v>76</v>
      </c>
      <c r="W14" s="29" t="s">
        <v>77</v>
      </c>
      <c r="X14" s="29" t="s">
        <v>73</v>
      </c>
      <c r="Y14" s="29" t="s">
        <v>73</v>
      </c>
      <c r="Z14" s="29" t="s">
        <v>73</v>
      </c>
      <c r="AA14" s="31" t="s">
        <v>91</v>
      </c>
      <c r="AB14" s="29" t="s">
        <v>73</v>
      </c>
      <c r="AC14" s="29" t="s">
        <v>73</v>
      </c>
    </row>
    <row r="15" spans="1:31" s="5" customFormat="1" ht="204" customHeight="1">
      <c r="A15" s="31">
        <v>85</v>
      </c>
      <c r="B15" s="31" t="s">
        <v>148</v>
      </c>
      <c r="C15" s="31">
        <v>2</v>
      </c>
      <c r="D15" s="31" t="s">
        <v>86</v>
      </c>
      <c r="E15" s="30" t="s">
        <v>87</v>
      </c>
      <c r="F15" s="31" t="s">
        <v>73</v>
      </c>
      <c r="G15" s="31" t="s">
        <v>73</v>
      </c>
      <c r="H15" s="31" t="s">
        <v>73</v>
      </c>
      <c r="I15" s="31" t="s">
        <v>82</v>
      </c>
      <c r="J15" s="24">
        <f t="shared" si="0"/>
        <v>52941176.47058824</v>
      </c>
      <c r="K15" s="24">
        <v>45000000</v>
      </c>
      <c r="L15" s="24">
        <f t="shared" si="1"/>
        <v>7941176.470588236</v>
      </c>
      <c r="M15" s="31" t="s">
        <v>75</v>
      </c>
      <c r="N15" s="32">
        <v>42948</v>
      </c>
      <c r="O15" s="32">
        <v>42948</v>
      </c>
      <c r="P15" s="31" t="s">
        <v>73</v>
      </c>
      <c r="Q15" s="32">
        <v>43101</v>
      </c>
      <c r="R15" s="31" t="s">
        <v>90</v>
      </c>
      <c r="S15" s="31" t="s">
        <v>171</v>
      </c>
      <c r="T15" s="31" t="s">
        <v>150</v>
      </c>
      <c r="U15" s="31" t="s">
        <v>108</v>
      </c>
      <c r="V15" s="29" t="s">
        <v>76</v>
      </c>
      <c r="W15" s="29" t="s">
        <v>77</v>
      </c>
      <c r="X15" s="29" t="s">
        <v>73</v>
      </c>
      <c r="Y15" s="29" t="s">
        <v>73</v>
      </c>
      <c r="Z15" s="29" t="s">
        <v>73</v>
      </c>
      <c r="AA15" s="31" t="s">
        <v>91</v>
      </c>
      <c r="AB15" s="29" t="s">
        <v>73</v>
      </c>
      <c r="AC15" s="29" t="s">
        <v>73</v>
      </c>
      <c r="AD15" s="25"/>
      <c r="AE15" s="25"/>
    </row>
    <row r="16" spans="1:29" s="5" customFormat="1" ht="222" customHeight="1">
      <c r="A16" s="31">
        <v>86</v>
      </c>
      <c r="B16" s="31" t="s">
        <v>147</v>
      </c>
      <c r="C16" s="31">
        <v>2</v>
      </c>
      <c r="D16" s="31" t="s">
        <v>86</v>
      </c>
      <c r="E16" s="30" t="s">
        <v>87</v>
      </c>
      <c r="F16" s="31" t="s">
        <v>73</v>
      </c>
      <c r="G16" s="31" t="s">
        <v>73</v>
      </c>
      <c r="H16" s="31" t="s">
        <v>73</v>
      </c>
      <c r="I16" s="31" t="s">
        <v>82</v>
      </c>
      <c r="J16" s="24">
        <f t="shared" si="0"/>
        <v>123529411.76470588</v>
      </c>
      <c r="K16" s="24">
        <v>105000000</v>
      </c>
      <c r="L16" s="24">
        <f t="shared" si="1"/>
        <v>18529411.764705885</v>
      </c>
      <c r="M16" s="31" t="s">
        <v>75</v>
      </c>
      <c r="N16" s="32">
        <v>42948</v>
      </c>
      <c r="O16" s="32">
        <v>42948</v>
      </c>
      <c r="P16" s="31" t="s">
        <v>73</v>
      </c>
      <c r="Q16" s="32">
        <v>43101</v>
      </c>
      <c r="R16" s="31" t="s">
        <v>92</v>
      </c>
      <c r="S16" s="31" t="s">
        <v>171</v>
      </c>
      <c r="T16" s="31" t="s">
        <v>151</v>
      </c>
      <c r="U16" s="31" t="s">
        <v>108</v>
      </c>
      <c r="V16" s="29" t="s">
        <v>76</v>
      </c>
      <c r="W16" s="29" t="s">
        <v>77</v>
      </c>
      <c r="X16" s="29" t="s">
        <v>73</v>
      </c>
      <c r="Y16" s="29" t="s">
        <v>73</v>
      </c>
      <c r="Z16" s="29" t="s">
        <v>73</v>
      </c>
      <c r="AA16" s="31" t="s">
        <v>91</v>
      </c>
      <c r="AB16" s="29" t="s">
        <v>73</v>
      </c>
      <c r="AC16" s="29" t="s">
        <v>73</v>
      </c>
    </row>
    <row r="17" spans="1:29" s="5" customFormat="1" ht="261.75" customHeight="1">
      <c r="A17" s="43">
        <v>71</v>
      </c>
      <c r="B17" s="43" t="s">
        <v>128</v>
      </c>
      <c r="C17" s="43">
        <v>2</v>
      </c>
      <c r="D17" s="43" t="s">
        <v>84</v>
      </c>
      <c r="E17" s="44" t="s">
        <v>85</v>
      </c>
      <c r="F17" s="43" t="s">
        <v>73</v>
      </c>
      <c r="G17" s="43" t="s">
        <v>73</v>
      </c>
      <c r="H17" s="43" t="s">
        <v>73</v>
      </c>
      <c r="I17" s="43" t="s">
        <v>82</v>
      </c>
      <c r="J17" s="24">
        <f t="shared" si="0"/>
        <v>31411764.705882356</v>
      </c>
      <c r="K17" s="24">
        <v>26700000</v>
      </c>
      <c r="L17" s="24">
        <f t="shared" si="1"/>
        <v>4711764.705882354</v>
      </c>
      <c r="M17" s="43" t="s">
        <v>75</v>
      </c>
      <c r="N17" s="21">
        <v>42736</v>
      </c>
      <c r="O17" s="21">
        <v>42767</v>
      </c>
      <c r="P17" s="43" t="s">
        <v>73</v>
      </c>
      <c r="Q17" s="21">
        <v>42887</v>
      </c>
      <c r="R17" s="44" t="s">
        <v>164</v>
      </c>
      <c r="S17" s="44" t="s">
        <v>114</v>
      </c>
      <c r="T17" s="43" t="s">
        <v>150</v>
      </c>
      <c r="U17" s="22" t="s">
        <v>115</v>
      </c>
      <c r="V17" s="45" t="s">
        <v>76</v>
      </c>
      <c r="W17" s="45" t="s">
        <v>77</v>
      </c>
      <c r="X17" s="45" t="s">
        <v>73</v>
      </c>
      <c r="Y17" s="45" t="s">
        <v>73</v>
      </c>
      <c r="Z17" s="45" t="s">
        <v>73</v>
      </c>
      <c r="AA17" s="43" t="s">
        <v>116</v>
      </c>
      <c r="AB17" s="45" t="s">
        <v>73</v>
      </c>
      <c r="AC17" s="45" t="s">
        <v>73</v>
      </c>
    </row>
    <row r="18" spans="1:29" s="5" customFormat="1" ht="250.5" customHeight="1">
      <c r="A18" s="43">
        <v>72</v>
      </c>
      <c r="B18" s="43" t="s">
        <v>149</v>
      </c>
      <c r="C18" s="43">
        <v>2</v>
      </c>
      <c r="D18" s="43" t="s">
        <v>84</v>
      </c>
      <c r="E18" s="44" t="s">
        <v>85</v>
      </c>
      <c r="F18" s="43" t="s">
        <v>73</v>
      </c>
      <c r="G18" s="43" t="s">
        <v>73</v>
      </c>
      <c r="H18" s="43" t="s">
        <v>73</v>
      </c>
      <c r="I18" s="43" t="s">
        <v>82</v>
      </c>
      <c r="J18" s="24">
        <f t="shared" si="0"/>
        <v>73294117.64705883</v>
      </c>
      <c r="K18" s="24">
        <v>62300000</v>
      </c>
      <c r="L18" s="24">
        <f t="shared" si="1"/>
        <v>10994117.647058824</v>
      </c>
      <c r="M18" s="43" t="s">
        <v>75</v>
      </c>
      <c r="N18" s="21">
        <v>42736</v>
      </c>
      <c r="O18" s="21">
        <v>42767</v>
      </c>
      <c r="P18" s="43" t="s">
        <v>73</v>
      </c>
      <c r="Q18" s="21">
        <v>42887</v>
      </c>
      <c r="R18" s="44" t="s">
        <v>164</v>
      </c>
      <c r="S18" s="44" t="s">
        <v>114</v>
      </c>
      <c r="T18" s="43" t="s">
        <v>151</v>
      </c>
      <c r="U18" s="22" t="s">
        <v>117</v>
      </c>
      <c r="V18" s="45" t="s">
        <v>76</v>
      </c>
      <c r="W18" s="45" t="s">
        <v>77</v>
      </c>
      <c r="X18" s="45" t="s">
        <v>73</v>
      </c>
      <c r="Y18" s="45" t="s">
        <v>73</v>
      </c>
      <c r="Z18" s="45" t="s">
        <v>73</v>
      </c>
      <c r="AA18" s="43" t="s">
        <v>116</v>
      </c>
      <c r="AB18" s="45" t="s">
        <v>73</v>
      </c>
      <c r="AC18" s="45" t="s">
        <v>73</v>
      </c>
    </row>
    <row r="19" spans="1:29" s="5" customFormat="1" ht="198.75" customHeight="1">
      <c r="A19" s="31">
        <v>83</v>
      </c>
      <c r="B19" s="43" t="s">
        <v>134</v>
      </c>
      <c r="C19" s="31">
        <v>2</v>
      </c>
      <c r="D19" s="31" t="s">
        <v>84</v>
      </c>
      <c r="E19" s="30" t="s">
        <v>85</v>
      </c>
      <c r="F19" s="31" t="s">
        <v>73</v>
      </c>
      <c r="G19" s="31" t="s">
        <v>73</v>
      </c>
      <c r="H19" s="31" t="s">
        <v>73</v>
      </c>
      <c r="I19" s="31" t="s">
        <v>82</v>
      </c>
      <c r="J19" s="24">
        <f t="shared" si="0"/>
        <v>473647058.8235294</v>
      </c>
      <c r="K19" s="24">
        <v>402600000</v>
      </c>
      <c r="L19" s="24">
        <f t="shared" si="1"/>
        <v>71047058.82352942</v>
      </c>
      <c r="M19" s="31" t="s">
        <v>75</v>
      </c>
      <c r="N19" s="32">
        <v>42856</v>
      </c>
      <c r="O19" s="32">
        <v>42887</v>
      </c>
      <c r="P19" s="31" t="s">
        <v>73</v>
      </c>
      <c r="Q19" s="32">
        <v>43009</v>
      </c>
      <c r="R19" s="31" t="s">
        <v>157</v>
      </c>
      <c r="S19" s="31" t="s">
        <v>158</v>
      </c>
      <c r="T19" s="31" t="s">
        <v>150</v>
      </c>
      <c r="U19" s="28" t="s">
        <v>159</v>
      </c>
      <c r="V19" s="29" t="s">
        <v>76</v>
      </c>
      <c r="W19" s="29" t="s">
        <v>77</v>
      </c>
      <c r="X19" s="29" t="s">
        <v>73</v>
      </c>
      <c r="Y19" s="29" t="s">
        <v>73</v>
      </c>
      <c r="Z19" s="29" t="s">
        <v>73</v>
      </c>
      <c r="AA19" s="31" t="s">
        <v>100</v>
      </c>
      <c r="AB19" s="29" t="s">
        <v>73</v>
      </c>
      <c r="AC19" s="29" t="s">
        <v>73</v>
      </c>
    </row>
    <row r="20" spans="1:29" s="5" customFormat="1" ht="217.5" customHeight="1">
      <c r="A20" s="31">
        <v>84</v>
      </c>
      <c r="B20" s="43" t="s">
        <v>135</v>
      </c>
      <c r="C20" s="31">
        <v>2</v>
      </c>
      <c r="D20" s="31" t="s">
        <v>84</v>
      </c>
      <c r="E20" s="30" t="s">
        <v>85</v>
      </c>
      <c r="F20" s="31" t="s">
        <v>73</v>
      </c>
      <c r="G20" s="31" t="s">
        <v>73</v>
      </c>
      <c r="H20" s="31" t="s">
        <v>73</v>
      </c>
      <c r="I20" s="31" t="s">
        <v>82</v>
      </c>
      <c r="J20" s="24">
        <f t="shared" si="0"/>
        <v>1105176470.5882354</v>
      </c>
      <c r="K20" s="24">
        <v>939400000</v>
      </c>
      <c r="L20" s="24">
        <f t="shared" si="1"/>
        <v>165776470.58823532</v>
      </c>
      <c r="M20" s="31" t="s">
        <v>75</v>
      </c>
      <c r="N20" s="32">
        <v>42856</v>
      </c>
      <c r="O20" s="32">
        <v>42887</v>
      </c>
      <c r="P20" s="31" t="s">
        <v>73</v>
      </c>
      <c r="Q20" s="32">
        <v>43009</v>
      </c>
      <c r="R20" s="31" t="s">
        <v>163</v>
      </c>
      <c r="S20" s="31" t="s">
        <v>158</v>
      </c>
      <c r="T20" s="31" t="s">
        <v>151</v>
      </c>
      <c r="U20" s="28" t="s">
        <v>159</v>
      </c>
      <c r="V20" s="29" t="s">
        <v>76</v>
      </c>
      <c r="W20" s="29" t="s">
        <v>77</v>
      </c>
      <c r="X20" s="29" t="s">
        <v>73</v>
      </c>
      <c r="Y20" s="29" t="s">
        <v>73</v>
      </c>
      <c r="Z20" s="29" t="s">
        <v>73</v>
      </c>
      <c r="AA20" s="31" t="s">
        <v>100</v>
      </c>
      <c r="AB20" s="29" t="s">
        <v>73</v>
      </c>
      <c r="AC20" s="29" t="s">
        <v>73</v>
      </c>
    </row>
    <row r="21" spans="1:29" s="5" customFormat="1" ht="218.25" customHeight="1">
      <c r="A21" s="31">
        <v>87</v>
      </c>
      <c r="B21" s="31" t="s">
        <v>126</v>
      </c>
      <c r="C21" s="31">
        <v>2</v>
      </c>
      <c r="D21" s="31" t="s">
        <v>84</v>
      </c>
      <c r="E21" s="30" t="s">
        <v>85</v>
      </c>
      <c r="F21" s="31" t="s">
        <v>73</v>
      </c>
      <c r="G21" s="31" t="s">
        <v>73</v>
      </c>
      <c r="H21" s="31" t="s">
        <v>73</v>
      </c>
      <c r="I21" s="31" t="s">
        <v>82</v>
      </c>
      <c r="J21" s="24">
        <f t="shared" si="0"/>
        <v>288352941.1764706</v>
      </c>
      <c r="K21" s="24">
        <v>245100000</v>
      </c>
      <c r="L21" s="24">
        <f t="shared" si="1"/>
        <v>43252941.17647059</v>
      </c>
      <c r="M21" s="31" t="s">
        <v>75</v>
      </c>
      <c r="N21" s="32">
        <v>42979</v>
      </c>
      <c r="O21" s="32">
        <v>43009</v>
      </c>
      <c r="P21" s="31" t="s">
        <v>73</v>
      </c>
      <c r="Q21" s="32">
        <v>43160</v>
      </c>
      <c r="R21" s="31" t="s">
        <v>157</v>
      </c>
      <c r="S21" s="31" t="s">
        <v>161</v>
      </c>
      <c r="T21" s="31" t="s">
        <v>150</v>
      </c>
      <c r="U21" s="28" t="s">
        <v>162</v>
      </c>
      <c r="V21" s="29" t="s">
        <v>76</v>
      </c>
      <c r="W21" s="29" t="s">
        <v>77</v>
      </c>
      <c r="X21" s="29" t="s">
        <v>73</v>
      </c>
      <c r="Y21" s="29" t="s">
        <v>73</v>
      </c>
      <c r="Z21" s="29" t="s">
        <v>73</v>
      </c>
      <c r="AA21" s="31" t="s">
        <v>100</v>
      </c>
      <c r="AB21" s="29" t="s">
        <v>73</v>
      </c>
      <c r="AC21" s="29" t="s">
        <v>73</v>
      </c>
    </row>
    <row r="22" spans="1:29" s="5" customFormat="1" ht="261" customHeight="1">
      <c r="A22" s="31">
        <v>88</v>
      </c>
      <c r="B22" s="31" t="s">
        <v>127</v>
      </c>
      <c r="C22" s="31">
        <v>2</v>
      </c>
      <c r="D22" s="31" t="s">
        <v>84</v>
      </c>
      <c r="E22" s="30" t="s">
        <v>85</v>
      </c>
      <c r="F22" s="31" t="s">
        <v>73</v>
      </c>
      <c r="G22" s="31" t="s">
        <v>73</v>
      </c>
      <c r="H22" s="31" t="s">
        <v>73</v>
      </c>
      <c r="I22" s="31" t="s">
        <v>82</v>
      </c>
      <c r="J22" s="24">
        <f t="shared" si="0"/>
        <v>672823529.4117647</v>
      </c>
      <c r="K22" s="24">
        <v>571900000</v>
      </c>
      <c r="L22" s="24">
        <f t="shared" si="1"/>
        <v>100923529.41176471</v>
      </c>
      <c r="M22" s="31" t="s">
        <v>75</v>
      </c>
      <c r="N22" s="32">
        <v>42979</v>
      </c>
      <c r="O22" s="32">
        <v>43009</v>
      </c>
      <c r="P22" s="31" t="s">
        <v>73</v>
      </c>
      <c r="Q22" s="32">
        <v>43160</v>
      </c>
      <c r="R22" s="31" t="s">
        <v>163</v>
      </c>
      <c r="S22" s="31" t="s">
        <v>161</v>
      </c>
      <c r="T22" s="31" t="s">
        <v>151</v>
      </c>
      <c r="U22" s="28" t="s">
        <v>162</v>
      </c>
      <c r="V22" s="29" t="s">
        <v>76</v>
      </c>
      <c r="W22" s="29" t="s">
        <v>77</v>
      </c>
      <c r="X22" s="29" t="s">
        <v>73</v>
      </c>
      <c r="Y22" s="29" t="s">
        <v>73</v>
      </c>
      <c r="Z22" s="29" t="s">
        <v>73</v>
      </c>
      <c r="AA22" s="31" t="s">
        <v>100</v>
      </c>
      <c r="AB22" s="29" t="s">
        <v>73</v>
      </c>
      <c r="AC22" s="29" t="s">
        <v>73</v>
      </c>
    </row>
    <row r="23" spans="1:29" s="5" customFormat="1" ht="237.75" customHeight="1">
      <c r="A23" s="31">
        <v>89</v>
      </c>
      <c r="B23" s="31" t="s">
        <v>124</v>
      </c>
      <c r="C23" s="31">
        <v>2</v>
      </c>
      <c r="D23" s="31" t="s">
        <v>84</v>
      </c>
      <c r="E23" s="30" t="s">
        <v>85</v>
      </c>
      <c r="F23" s="31" t="s">
        <v>73</v>
      </c>
      <c r="G23" s="31" t="s">
        <v>73</v>
      </c>
      <c r="H23" s="31" t="s">
        <v>73</v>
      </c>
      <c r="I23" s="31" t="s">
        <v>82</v>
      </c>
      <c r="J23" s="24">
        <f t="shared" si="0"/>
        <v>30000000</v>
      </c>
      <c r="K23" s="24">
        <v>25500000</v>
      </c>
      <c r="L23" s="24">
        <f t="shared" si="1"/>
        <v>4500000</v>
      </c>
      <c r="M23" s="31" t="s">
        <v>75</v>
      </c>
      <c r="N23" s="32">
        <v>43009</v>
      </c>
      <c r="O23" s="32">
        <v>43040</v>
      </c>
      <c r="P23" s="31" t="s">
        <v>73</v>
      </c>
      <c r="Q23" s="32">
        <v>43191</v>
      </c>
      <c r="R23" s="31" t="s">
        <v>168</v>
      </c>
      <c r="S23" s="31" t="s">
        <v>160</v>
      </c>
      <c r="T23" s="31" t="s">
        <v>150</v>
      </c>
      <c r="U23" s="28" t="s">
        <v>159</v>
      </c>
      <c r="V23" s="29" t="s">
        <v>76</v>
      </c>
      <c r="W23" s="29" t="s">
        <v>77</v>
      </c>
      <c r="X23" s="29" t="s">
        <v>73</v>
      </c>
      <c r="Y23" s="29" t="s">
        <v>73</v>
      </c>
      <c r="Z23" s="29" t="s">
        <v>73</v>
      </c>
      <c r="AA23" s="31" t="s">
        <v>106</v>
      </c>
      <c r="AB23" s="29" t="s">
        <v>73</v>
      </c>
      <c r="AC23" s="29" t="s">
        <v>73</v>
      </c>
    </row>
    <row r="24" spans="1:29" s="5" customFormat="1" ht="244.5" customHeight="1">
      <c r="A24" s="31">
        <v>90</v>
      </c>
      <c r="B24" s="31" t="s">
        <v>125</v>
      </c>
      <c r="C24" s="31">
        <v>2</v>
      </c>
      <c r="D24" s="31" t="s">
        <v>84</v>
      </c>
      <c r="E24" s="30" t="s">
        <v>85</v>
      </c>
      <c r="F24" s="31" t="s">
        <v>73</v>
      </c>
      <c r="G24" s="31" t="s">
        <v>73</v>
      </c>
      <c r="H24" s="31" t="s">
        <v>73</v>
      </c>
      <c r="I24" s="31" t="s">
        <v>82</v>
      </c>
      <c r="J24" s="24">
        <f t="shared" si="0"/>
        <v>70000000</v>
      </c>
      <c r="K24" s="24">
        <v>59500000</v>
      </c>
      <c r="L24" s="24">
        <f t="shared" si="1"/>
        <v>10500000</v>
      </c>
      <c r="M24" s="31" t="s">
        <v>75</v>
      </c>
      <c r="N24" s="32">
        <v>43009</v>
      </c>
      <c r="O24" s="32">
        <v>43040</v>
      </c>
      <c r="P24" s="31" t="s">
        <v>73</v>
      </c>
      <c r="Q24" s="32">
        <v>43191</v>
      </c>
      <c r="R24" s="31" t="s">
        <v>168</v>
      </c>
      <c r="S24" s="31" t="s">
        <v>160</v>
      </c>
      <c r="T24" s="31" t="s">
        <v>151</v>
      </c>
      <c r="U24" s="28" t="s">
        <v>159</v>
      </c>
      <c r="V24" s="29" t="s">
        <v>76</v>
      </c>
      <c r="W24" s="29" t="s">
        <v>77</v>
      </c>
      <c r="X24" s="29" t="s">
        <v>73</v>
      </c>
      <c r="Y24" s="29" t="s">
        <v>73</v>
      </c>
      <c r="Z24" s="29" t="s">
        <v>73</v>
      </c>
      <c r="AA24" s="31" t="s">
        <v>106</v>
      </c>
      <c r="AB24" s="29" t="s">
        <v>73</v>
      </c>
      <c r="AC24" s="29" t="s">
        <v>73</v>
      </c>
    </row>
    <row r="25" spans="1:29" s="5" customFormat="1" ht="163.5" customHeight="1">
      <c r="A25" s="43">
        <v>91</v>
      </c>
      <c r="B25" s="31" t="s">
        <v>129</v>
      </c>
      <c r="C25" s="31">
        <v>2</v>
      </c>
      <c r="D25" s="31" t="s">
        <v>88</v>
      </c>
      <c r="E25" s="30" t="s">
        <v>89</v>
      </c>
      <c r="F25" s="31" t="s">
        <v>73</v>
      </c>
      <c r="G25" s="31" t="s">
        <v>73</v>
      </c>
      <c r="H25" s="31" t="s">
        <v>73</v>
      </c>
      <c r="I25" s="31" t="s">
        <v>74</v>
      </c>
      <c r="J25" s="24">
        <f t="shared" si="0"/>
        <v>27715101050</v>
      </c>
      <c r="K25" s="24">
        <v>11086040420</v>
      </c>
      <c r="L25" s="24">
        <f>K25*(6/4)</f>
        <v>16629060630</v>
      </c>
      <c r="M25" s="31" t="s">
        <v>75</v>
      </c>
      <c r="N25" s="32">
        <v>43070</v>
      </c>
      <c r="O25" s="32">
        <v>43101</v>
      </c>
      <c r="P25" s="31" t="s">
        <v>83</v>
      </c>
      <c r="Q25" s="32">
        <v>43405</v>
      </c>
      <c r="R25" s="31" t="s">
        <v>94</v>
      </c>
      <c r="S25" s="31" t="s">
        <v>95</v>
      </c>
      <c r="T25" s="31" t="s">
        <v>93</v>
      </c>
      <c r="U25" s="42" t="s">
        <v>152</v>
      </c>
      <c r="V25" s="29" t="s">
        <v>96</v>
      </c>
      <c r="W25" s="29" t="s">
        <v>97</v>
      </c>
      <c r="X25" s="29" t="s">
        <v>73</v>
      </c>
      <c r="Y25" s="29" t="s">
        <v>73</v>
      </c>
      <c r="Z25" s="29" t="s">
        <v>73</v>
      </c>
      <c r="AA25" s="31" t="s">
        <v>98</v>
      </c>
      <c r="AB25" s="29" t="s">
        <v>73</v>
      </c>
      <c r="AC25" s="29" t="s">
        <v>73</v>
      </c>
    </row>
    <row r="26" spans="1:31" s="25" customFormat="1" ht="204" customHeight="1">
      <c r="A26" s="31">
        <v>73</v>
      </c>
      <c r="B26" s="31" t="s">
        <v>113</v>
      </c>
      <c r="C26" s="31">
        <v>3</v>
      </c>
      <c r="D26" s="31" t="s">
        <v>110</v>
      </c>
      <c r="E26" s="30" t="s">
        <v>111</v>
      </c>
      <c r="F26" s="31" t="s">
        <v>73</v>
      </c>
      <c r="G26" s="31" t="s">
        <v>73</v>
      </c>
      <c r="H26" s="31" t="s">
        <v>73</v>
      </c>
      <c r="I26" s="31" t="s">
        <v>74</v>
      </c>
      <c r="J26" s="24">
        <f t="shared" si="0"/>
        <v>576058823.5294118</v>
      </c>
      <c r="K26" s="24">
        <v>489650000</v>
      </c>
      <c r="L26" s="24">
        <f>K26*(15/85)</f>
        <v>86408823.52941176</v>
      </c>
      <c r="M26" s="31" t="s">
        <v>75</v>
      </c>
      <c r="N26" s="32">
        <v>42767</v>
      </c>
      <c r="O26" s="32">
        <v>42795</v>
      </c>
      <c r="P26" s="31" t="s">
        <v>73</v>
      </c>
      <c r="Q26" s="32">
        <v>43252</v>
      </c>
      <c r="R26" s="32" t="s">
        <v>130</v>
      </c>
      <c r="S26" s="31" t="s">
        <v>131</v>
      </c>
      <c r="T26" s="31" t="s">
        <v>132</v>
      </c>
      <c r="U26" s="31" t="s">
        <v>133</v>
      </c>
      <c r="V26" s="29" t="s">
        <v>76</v>
      </c>
      <c r="W26" s="29" t="s">
        <v>77</v>
      </c>
      <c r="X26" s="29" t="s">
        <v>73</v>
      </c>
      <c r="Y26" s="29" t="s">
        <v>73</v>
      </c>
      <c r="Z26" s="29" t="s">
        <v>73</v>
      </c>
      <c r="AA26" s="31" t="s">
        <v>112</v>
      </c>
      <c r="AB26" s="29" t="s">
        <v>73</v>
      </c>
      <c r="AC26" s="29" t="s">
        <v>73</v>
      </c>
      <c r="AD26" s="5"/>
      <c r="AE26" s="5"/>
    </row>
    <row r="27" spans="1:31" s="5" customFormat="1" ht="211.5" customHeight="1">
      <c r="A27" s="31">
        <v>79</v>
      </c>
      <c r="B27" s="43" t="s">
        <v>146</v>
      </c>
      <c r="C27" s="31">
        <v>4</v>
      </c>
      <c r="D27" s="31" t="s">
        <v>136</v>
      </c>
      <c r="E27" s="23" t="s">
        <v>169</v>
      </c>
      <c r="F27" s="31" t="s">
        <v>73</v>
      </c>
      <c r="G27" s="31" t="s">
        <v>73</v>
      </c>
      <c r="H27" s="31" t="s">
        <v>73</v>
      </c>
      <c r="I27" s="31" t="s">
        <v>74</v>
      </c>
      <c r="J27" s="24">
        <v>200000000</v>
      </c>
      <c r="K27" s="24">
        <f>J27*95/100</f>
        <v>190000000</v>
      </c>
      <c r="L27" s="24">
        <f>K27/95*5</f>
        <v>10000000</v>
      </c>
      <c r="M27" s="31" t="s">
        <v>75</v>
      </c>
      <c r="N27" s="32">
        <v>42795</v>
      </c>
      <c r="O27" s="32">
        <v>42826</v>
      </c>
      <c r="P27" s="31" t="s">
        <v>73</v>
      </c>
      <c r="Q27" s="32">
        <v>45078</v>
      </c>
      <c r="R27" s="31" t="s">
        <v>167</v>
      </c>
      <c r="S27" s="31" t="s">
        <v>156</v>
      </c>
      <c r="T27" s="31" t="s">
        <v>137</v>
      </c>
      <c r="U27" s="42" t="s">
        <v>165</v>
      </c>
      <c r="V27" s="29" t="s">
        <v>76</v>
      </c>
      <c r="W27" s="29" t="s">
        <v>77</v>
      </c>
      <c r="X27" s="29" t="s">
        <v>73</v>
      </c>
      <c r="Y27" s="29" t="s">
        <v>73</v>
      </c>
      <c r="Z27" s="29" t="s">
        <v>73</v>
      </c>
      <c r="AA27" s="31" t="s">
        <v>138</v>
      </c>
      <c r="AB27" s="29" t="s">
        <v>73</v>
      </c>
      <c r="AC27" s="29" t="s">
        <v>73</v>
      </c>
      <c r="AD27" s="27"/>
      <c r="AE27" s="27"/>
    </row>
    <row r="29" spans="1:31" ht="15">
      <c r="A29" s="47"/>
      <c r="B29" s="47"/>
      <c r="C29" s="47"/>
      <c r="D29" s="47"/>
      <c r="E29" s="47"/>
      <c r="F29" s="47"/>
      <c r="G29" s="47"/>
      <c r="H29" s="47"/>
      <c r="I29" s="47"/>
      <c r="J29" s="47"/>
      <c r="K29" s="47"/>
      <c r="L29" s="47"/>
      <c r="M29" s="47"/>
      <c r="N29" s="47"/>
      <c r="O29" s="47"/>
      <c r="P29" s="47"/>
      <c r="Q29" s="47"/>
      <c r="R29" s="47"/>
      <c r="S29" s="47"/>
      <c r="T29" s="47"/>
      <c r="U29" s="47"/>
      <c r="V29" s="47"/>
      <c r="W29" s="47"/>
      <c r="X29" s="47"/>
      <c r="Y29" s="26"/>
      <c r="Z29" s="26"/>
      <c r="AA29" s="26"/>
      <c r="AB29" s="26"/>
      <c r="AC29" s="26"/>
      <c r="AD29" s="26"/>
      <c r="AE29" s="26"/>
    </row>
    <row r="30" spans="1:31" ht="15">
      <c r="A30" s="47" t="s">
        <v>78</v>
      </c>
      <c r="B30" s="47"/>
      <c r="C30" s="47"/>
      <c r="D30" s="47"/>
      <c r="E30" s="47"/>
      <c r="F30" s="47"/>
      <c r="G30" s="47"/>
      <c r="H30" s="47"/>
      <c r="I30" s="47"/>
      <c r="J30" s="47"/>
      <c r="K30" s="47"/>
      <c r="L30" s="47"/>
      <c r="M30" s="47"/>
      <c r="N30" s="47"/>
      <c r="O30" s="47"/>
      <c r="P30" s="47"/>
      <c r="Q30" s="47"/>
      <c r="R30" s="47"/>
      <c r="S30" s="47"/>
      <c r="T30" s="47"/>
      <c r="U30" s="47"/>
      <c r="V30" s="47"/>
      <c r="W30" s="47"/>
      <c r="X30" s="47"/>
      <c r="Y30" s="26"/>
      <c r="Z30" s="26"/>
      <c r="AA30" s="26"/>
      <c r="AB30" s="26"/>
      <c r="AC30" s="26"/>
      <c r="AD30" s="26"/>
      <c r="AE30" s="26"/>
    </row>
    <row r="31" spans="1:31" ht="15">
      <c r="A31" s="47" t="s">
        <v>153</v>
      </c>
      <c r="B31" s="47"/>
      <c r="C31" s="47"/>
      <c r="D31" s="47"/>
      <c r="E31" s="47"/>
      <c r="F31" s="47"/>
      <c r="G31" s="47"/>
      <c r="H31" s="47"/>
      <c r="I31" s="47"/>
      <c r="J31" s="47"/>
      <c r="K31" s="47"/>
      <c r="L31" s="47"/>
      <c r="M31" s="47"/>
      <c r="N31" s="47"/>
      <c r="O31" s="47"/>
      <c r="P31" s="47"/>
      <c r="Q31" s="47"/>
      <c r="R31" s="47"/>
      <c r="S31" s="47"/>
      <c r="T31" s="47"/>
      <c r="U31" s="47"/>
      <c r="V31" s="47"/>
      <c r="W31" s="47"/>
      <c r="X31" s="47"/>
      <c r="Y31" s="26"/>
      <c r="Z31" s="26"/>
      <c r="AA31" s="26"/>
      <c r="AB31" s="26"/>
      <c r="AC31" s="26"/>
      <c r="AD31" s="26"/>
      <c r="AE31" s="26"/>
    </row>
    <row r="32" spans="1:31" ht="15">
      <c r="A32" s="26"/>
      <c r="B32" s="26"/>
      <c r="C32" s="26"/>
      <c r="D32" s="26"/>
      <c r="E32" s="26"/>
      <c r="F32" s="26"/>
      <c r="G32" s="26"/>
      <c r="H32" s="26"/>
      <c r="I32" s="26"/>
      <c r="J32" s="34"/>
      <c r="K32" s="34"/>
      <c r="L32" s="34"/>
      <c r="M32" s="26"/>
      <c r="N32" s="26"/>
      <c r="O32" s="35"/>
      <c r="P32" s="26"/>
      <c r="Q32" s="26"/>
      <c r="R32" s="26"/>
      <c r="S32" s="26"/>
      <c r="T32" s="26"/>
      <c r="U32" s="36"/>
      <c r="V32" s="26"/>
      <c r="W32" s="26"/>
      <c r="X32" s="26"/>
      <c r="Y32" s="26"/>
      <c r="Z32" s="26"/>
      <c r="AA32" s="26"/>
      <c r="AB32" s="26"/>
      <c r="AC32" s="26"/>
      <c r="AD32" s="26"/>
      <c r="AE32" s="26"/>
    </row>
    <row r="33" spans="1:31" ht="21.75" customHeight="1">
      <c r="A33" s="48" t="s">
        <v>65</v>
      </c>
      <c r="B33" s="48"/>
      <c r="C33" s="48"/>
      <c r="D33" s="48"/>
      <c r="E33" s="48"/>
      <c r="F33" s="48"/>
      <c r="G33" s="48"/>
      <c r="H33" s="26"/>
      <c r="I33" s="26"/>
      <c r="J33" s="26"/>
      <c r="K33" s="26"/>
      <c r="L33" s="26"/>
      <c r="M33" s="26"/>
      <c r="N33" s="26"/>
      <c r="O33" s="35"/>
      <c r="P33" s="26"/>
      <c r="Q33" s="26"/>
      <c r="R33" s="26"/>
      <c r="S33" s="26"/>
      <c r="T33" s="26"/>
      <c r="U33" s="36"/>
      <c r="V33" s="26"/>
      <c r="W33" s="26"/>
      <c r="X33" s="26"/>
      <c r="Y33" s="26"/>
      <c r="Z33" s="26"/>
      <c r="AA33" s="26"/>
      <c r="AB33" s="26"/>
      <c r="AC33" s="26"/>
      <c r="AD33" s="26"/>
      <c r="AE33" s="26"/>
    </row>
    <row r="34" spans="1:31" ht="36.75" customHeight="1">
      <c r="A34" s="49" t="s">
        <v>155</v>
      </c>
      <c r="B34" s="49"/>
      <c r="C34" s="49"/>
      <c r="D34" s="49"/>
      <c r="E34" s="49"/>
      <c r="F34" s="49"/>
      <c r="G34" s="49"/>
      <c r="H34" s="26"/>
      <c r="I34" s="26"/>
      <c r="J34" s="26"/>
      <c r="K34" s="33"/>
      <c r="L34" s="33"/>
      <c r="M34" s="37"/>
      <c r="N34" s="26"/>
      <c r="O34" s="35"/>
      <c r="P34" s="26"/>
      <c r="Q34" s="26"/>
      <c r="R34" s="26"/>
      <c r="S34" s="26"/>
      <c r="T34" s="26"/>
      <c r="U34" s="38"/>
      <c r="V34" s="26"/>
      <c r="W34" s="26"/>
      <c r="X34" s="26"/>
      <c r="Y34" s="26"/>
      <c r="Z34" s="26"/>
      <c r="AA34" s="26"/>
      <c r="AB34" s="26"/>
      <c r="AC34" s="26"/>
      <c r="AD34" s="26"/>
      <c r="AE34" s="26"/>
    </row>
    <row r="35" spans="1:21" ht="38.25" customHeight="1">
      <c r="A35" s="39" t="s">
        <v>55</v>
      </c>
      <c r="B35" s="50" t="s">
        <v>66</v>
      </c>
      <c r="C35" s="50"/>
      <c r="D35" s="50"/>
      <c r="E35" s="50"/>
      <c r="F35" s="50"/>
      <c r="G35" s="50"/>
      <c r="H35" s="26"/>
      <c r="I35" s="26"/>
      <c r="J35" s="26"/>
      <c r="K35" s="37"/>
      <c r="L35" s="37"/>
      <c r="M35" s="37"/>
      <c r="N35" s="26"/>
      <c r="O35" s="35"/>
      <c r="P35" s="26"/>
      <c r="Q35" s="26"/>
      <c r="R35" s="26"/>
      <c r="S35" s="26"/>
      <c r="T35" s="26"/>
      <c r="U35" s="38"/>
    </row>
    <row r="36" spans="1:21" ht="24.75" customHeight="1">
      <c r="A36" s="39" t="s">
        <v>23</v>
      </c>
      <c r="B36" s="50" t="s">
        <v>60</v>
      </c>
      <c r="C36" s="50"/>
      <c r="D36" s="50"/>
      <c r="E36" s="50"/>
      <c r="F36" s="50"/>
      <c r="G36" s="50"/>
      <c r="H36" s="26"/>
      <c r="I36" s="26"/>
      <c r="J36" s="26"/>
      <c r="K36" s="26"/>
      <c r="L36" s="26"/>
      <c r="M36" s="26"/>
      <c r="N36" s="26"/>
      <c r="O36" s="35"/>
      <c r="P36" s="26"/>
      <c r="Q36" s="26"/>
      <c r="R36" s="26"/>
      <c r="S36" s="26"/>
      <c r="T36" s="26"/>
      <c r="U36" s="40"/>
    </row>
    <row r="37" spans="1:21" ht="22.5" customHeight="1">
      <c r="A37" s="39" t="s">
        <v>54</v>
      </c>
      <c r="B37" s="50" t="s">
        <v>67</v>
      </c>
      <c r="C37" s="50"/>
      <c r="D37" s="50"/>
      <c r="E37" s="50"/>
      <c r="F37" s="50"/>
      <c r="G37" s="50"/>
      <c r="H37" s="26"/>
      <c r="I37" s="26"/>
      <c r="J37" s="26"/>
      <c r="K37" s="26"/>
      <c r="L37" s="41"/>
      <c r="M37" s="26"/>
      <c r="N37" s="26"/>
      <c r="O37" s="35"/>
      <c r="P37" s="26"/>
      <c r="Q37" s="26"/>
      <c r="R37" s="26"/>
      <c r="S37" s="26"/>
      <c r="T37" s="26"/>
      <c r="U37" s="40"/>
    </row>
    <row r="38" spans="1:21" ht="24.75" customHeight="1">
      <c r="A38" s="39" t="s">
        <v>27</v>
      </c>
      <c r="B38" s="50" t="s">
        <v>61</v>
      </c>
      <c r="C38" s="50"/>
      <c r="D38" s="50"/>
      <c r="E38" s="50"/>
      <c r="F38" s="50"/>
      <c r="G38" s="50"/>
      <c r="H38" s="26"/>
      <c r="I38" s="26"/>
      <c r="J38" s="26"/>
      <c r="K38" s="26"/>
      <c r="L38" s="26"/>
      <c r="M38" s="26"/>
      <c r="N38" s="26"/>
      <c r="O38" s="35"/>
      <c r="P38" s="26"/>
      <c r="Q38" s="26"/>
      <c r="R38" s="26"/>
      <c r="S38" s="26"/>
      <c r="T38" s="26"/>
      <c r="U38" s="40"/>
    </row>
    <row r="39" spans="1:21" ht="32.25" customHeight="1">
      <c r="A39" s="39" t="s">
        <v>62</v>
      </c>
      <c r="B39" s="51" t="s">
        <v>63</v>
      </c>
      <c r="C39" s="52"/>
      <c r="D39" s="52"/>
      <c r="E39" s="52"/>
      <c r="F39" s="52"/>
      <c r="G39" s="53"/>
      <c r="H39" s="26"/>
      <c r="I39" s="26"/>
      <c r="J39" s="26"/>
      <c r="K39" s="26"/>
      <c r="L39" s="26"/>
      <c r="M39" s="26"/>
      <c r="N39" s="26"/>
      <c r="O39" s="37"/>
      <c r="P39" s="26"/>
      <c r="Q39" s="26"/>
      <c r="R39" s="26"/>
      <c r="S39" s="26"/>
      <c r="T39" s="26"/>
      <c r="U39" s="26"/>
    </row>
    <row r="40" spans="1:21" ht="27.75" customHeight="1">
      <c r="A40" s="39" t="s">
        <v>30</v>
      </c>
      <c r="B40" s="50" t="s">
        <v>69</v>
      </c>
      <c r="C40" s="50"/>
      <c r="D40" s="50"/>
      <c r="E40" s="50"/>
      <c r="F40" s="50"/>
      <c r="G40" s="50"/>
      <c r="H40" s="26"/>
      <c r="I40" s="26"/>
      <c r="J40" s="26"/>
      <c r="K40" s="26"/>
      <c r="L40" s="26"/>
      <c r="M40" s="26"/>
      <c r="N40" s="26"/>
      <c r="O40" s="26"/>
      <c r="P40" s="26"/>
      <c r="Q40" s="26"/>
      <c r="R40" s="26"/>
      <c r="S40" s="26"/>
      <c r="T40" s="26"/>
      <c r="U40" s="26"/>
    </row>
    <row r="41" spans="1:21" ht="39" customHeight="1">
      <c r="A41" s="39" t="s">
        <v>36</v>
      </c>
      <c r="B41" s="50" t="s">
        <v>68</v>
      </c>
      <c r="C41" s="50"/>
      <c r="D41" s="50"/>
      <c r="E41" s="50"/>
      <c r="F41" s="50"/>
      <c r="G41" s="50"/>
      <c r="H41" s="26"/>
      <c r="I41" s="26"/>
      <c r="J41" s="26"/>
      <c r="K41" s="26"/>
      <c r="L41" s="26"/>
      <c r="M41" s="26"/>
      <c r="N41" s="26"/>
      <c r="O41" s="26"/>
      <c r="P41" s="26"/>
      <c r="Q41" s="26"/>
      <c r="R41" s="26"/>
      <c r="S41" s="26"/>
      <c r="T41" s="26"/>
      <c r="U41" s="26"/>
    </row>
    <row r="42" spans="1:21" ht="27" customHeight="1">
      <c r="A42" s="39" t="s">
        <v>57</v>
      </c>
      <c r="B42" s="50" t="s">
        <v>64</v>
      </c>
      <c r="C42" s="50"/>
      <c r="D42" s="50"/>
      <c r="E42" s="50"/>
      <c r="F42" s="50"/>
      <c r="G42" s="50"/>
      <c r="H42" s="26"/>
      <c r="I42" s="26"/>
      <c r="J42" s="26"/>
      <c r="K42" s="26"/>
      <c r="L42" s="26"/>
      <c r="M42" s="26"/>
      <c r="N42" s="26"/>
      <c r="O42" s="26"/>
      <c r="P42" s="26"/>
      <c r="Q42" s="26"/>
      <c r="R42" s="26"/>
      <c r="S42" s="26"/>
      <c r="T42" s="26"/>
      <c r="U42" s="26"/>
    </row>
    <row r="43" spans="1:21" ht="32.25" customHeight="1">
      <c r="A43" s="39" t="s">
        <v>46</v>
      </c>
      <c r="B43" s="50" t="s">
        <v>70</v>
      </c>
      <c r="C43" s="50"/>
      <c r="D43" s="50"/>
      <c r="E43" s="50"/>
      <c r="F43" s="50"/>
      <c r="G43" s="50"/>
      <c r="H43" s="26"/>
      <c r="I43" s="26"/>
      <c r="J43" s="26"/>
      <c r="K43" s="26"/>
      <c r="L43" s="26"/>
      <c r="M43" s="26"/>
      <c r="N43" s="26"/>
      <c r="O43" s="26"/>
      <c r="P43" s="26"/>
      <c r="Q43" s="26"/>
      <c r="R43" s="26"/>
      <c r="S43" s="26"/>
      <c r="T43" s="26"/>
      <c r="U43" s="26"/>
    </row>
    <row r="44" spans="1:21" ht="24.75" customHeight="1">
      <c r="A44" s="39" t="s">
        <v>53</v>
      </c>
      <c r="B44" s="50" t="s">
        <v>71</v>
      </c>
      <c r="C44" s="50"/>
      <c r="D44" s="50"/>
      <c r="E44" s="50"/>
      <c r="F44" s="50"/>
      <c r="G44" s="50"/>
      <c r="H44" s="26"/>
      <c r="I44" s="26"/>
      <c r="J44" s="26"/>
      <c r="K44" s="26"/>
      <c r="L44" s="26"/>
      <c r="M44" s="26"/>
      <c r="N44" s="26"/>
      <c r="O44" s="26"/>
      <c r="P44" s="26"/>
      <c r="Q44" s="26"/>
      <c r="R44" s="26"/>
      <c r="S44" s="26"/>
      <c r="T44" s="26"/>
      <c r="U44" s="26"/>
    </row>
    <row r="45" spans="1:21" ht="24" customHeight="1">
      <c r="A45" s="39" t="s">
        <v>58</v>
      </c>
      <c r="B45" s="50" t="s">
        <v>72</v>
      </c>
      <c r="C45" s="50"/>
      <c r="D45" s="50"/>
      <c r="E45" s="50"/>
      <c r="F45" s="50"/>
      <c r="G45" s="50"/>
      <c r="H45" s="26"/>
      <c r="I45" s="26"/>
      <c r="J45" s="26"/>
      <c r="K45" s="26"/>
      <c r="L45" s="26"/>
      <c r="M45" s="26"/>
      <c r="N45" s="26"/>
      <c r="O45" s="26"/>
      <c r="P45" s="26"/>
      <c r="Q45" s="26"/>
      <c r="R45" s="26"/>
      <c r="S45" s="26"/>
      <c r="T45" s="26"/>
      <c r="U45" s="26"/>
    </row>
  </sheetData>
  <sheetProtection/>
  <autoFilter ref="A6:AE27">
    <sortState ref="A7:AE45">
      <sortCondition sortBy="value" ref="E7:E45"/>
    </sortState>
  </autoFilter>
  <mergeCells count="48">
    <mergeCell ref="A4:A5"/>
    <mergeCell ref="B4:B5"/>
    <mergeCell ref="C4:C5"/>
    <mergeCell ref="D4:D5"/>
    <mergeCell ref="E4:E5"/>
    <mergeCell ref="A1:AC1"/>
    <mergeCell ref="A3:H3"/>
    <mergeCell ref="I3:Q3"/>
    <mergeCell ref="R3:U3"/>
    <mergeCell ref="V3:AC3"/>
    <mergeCell ref="S4:S5"/>
    <mergeCell ref="F4:F5"/>
    <mergeCell ref="G4:G5"/>
    <mergeCell ref="H4:H5"/>
    <mergeCell ref="I4:I5"/>
    <mergeCell ref="J4:L4"/>
    <mergeCell ref="M4:M5"/>
    <mergeCell ref="N4:N5"/>
    <mergeCell ref="O4:O5"/>
    <mergeCell ref="P4:P5"/>
    <mergeCell ref="Q4:Q5"/>
    <mergeCell ref="R4:R5"/>
    <mergeCell ref="Z4:Z5"/>
    <mergeCell ref="AA4:AA5"/>
    <mergeCell ref="AB4:AB5"/>
    <mergeCell ref="AC4:AC5"/>
    <mergeCell ref="T4:T5"/>
    <mergeCell ref="U4:U5"/>
    <mergeCell ref="V4:V5"/>
    <mergeCell ref="W4:W5"/>
    <mergeCell ref="X4:X5"/>
    <mergeCell ref="Y4:Y5"/>
    <mergeCell ref="B45:G45"/>
    <mergeCell ref="B39:G39"/>
    <mergeCell ref="B40:G40"/>
    <mergeCell ref="B41:G41"/>
    <mergeCell ref="B42:G42"/>
    <mergeCell ref="B43:G43"/>
    <mergeCell ref="B35:G35"/>
    <mergeCell ref="B36:G36"/>
    <mergeCell ref="B37:G37"/>
    <mergeCell ref="B38:G38"/>
    <mergeCell ref="B44:G44"/>
    <mergeCell ref="A29:X29"/>
    <mergeCell ref="A30:X30"/>
    <mergeCell ref="A31:X31"/>
    <mergeCell ref="A33:G33"/>
    <mergeCell ref="A34:G34"/>
  </mergeCells>
  <printOptions/>
  <pageMargins left="0.2362204724409449" right="0.2362204724409449" top="0.7480314960629921" bottom="0.7480314960629921" header="0.31496062992125984" footer="0.31496062992125984"/>
  <pageSetup fitToHeight="0" fitToWidth="1" horizontalDpi="600" verticalDpi="600" orientation="landscape" paperSize="8" scale="46" r:id="rId1"/>
</worksheet>
</file>

<file path=xl/worksheets/sheet2.xml><?xml version="1.0" encoding="utf-8"?>
<worksheet xmlns="http://schemas.openxmlformats.org/spreadsheetml/2006/main" xmlns:r="http://schemas.openxmlformats.org/officeDocument/2006/relationships">
  <dimension ref="F11:G13"/>
  <sheetViews>
    <sheetView zoomScalePageLayoutView="0" workbookViewId="0" topLeftCell="A1">
      <selection activeCell="G16" sqref="G16"/>
    </sheetView>
  </sheetViews>
  <sheetFormatPr defaultColWidth="9.140625" defaultRowHeight="15"/>
  <cols>
    <col min="6" max="6" width="16.8515625" style="0" customWidth="1"/>
  </cols>
  <sheetData>
    <row r="11" spans="6:7" ht="15">
      <c r="F11" s="20">
        <v>1452941176.4705882</v>
      </c>
      <c r="G11">
        <f>F11/F13*100</f>
        <v>67.30245231607631</v>
      </c>
    </row>
    <row r="12" spans="6:7" ht="15">
      <c r="F12" s="20">
        <v>705882352.941176</v>
      </c>
      <c r="G12">
        <f>F12/F13*G13</f>
        <v>32.697547683923695</v>
      </c>
    </row>
    <row r="13" spans="6:7" ht="15">
      <c r="F13" s="20">
        <f>SUM(F11:F12)</f>
        <v>2158823529.411764</v>
      </c>
      <c r="G13">
        <v>100</v>
      </c>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Aleš Pekárek</dc:creator>
  <cp:keywords/>
  <dc:description/>
  <cp:lastModifiedBy>Ing. Marta Krejčíčková</cp:lastModifiedBy>
  <cp:lastPrinted>2016-05-06T10:35:56Z</cp:lastPrinted>
  <dcterms:created xsi:type="dcterms:W3CDTF">2015-02-18T14:34:44Z</dcterms:created>
  <dcterms:modified xsi:type="dcterms:W3CDTF">2016-06-27T22:21:17Z</dcterms:modified>
  <cp:category/>
  <cp:version/>
  <cp:contentType/>
  <cp:contentStatus/>
</cp:coreProperties>
</file>